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 firstSheet="1" activeTab="1"/>
  </bookViews>
  <sheets>
    <sheet name="План" sheetId="2" state="hidden" r:id="rId1"/>
    <sheet name="План Фев" sheetId="3" r:id="rId2"/>
  </sheets>
  <definedNames>
    <definedName name="_xlnm._FilterDatabase" localSheetId="0" hidden="1">План!$A$2:$AP$119</definedName>
    <definedName name="_xlnm._FilterDatabase" localSheetId="1" hidden="1">'План Фев'!$A$3:$AT$123</definedName>
    <definedName name="_xlnm.Print_Area" localSheetId="0">План!$C$1:$AP$119</definedName>
    <definedName name="_xlnm.Print_Area" localSheetId="1">'План Фев'!$B$1:$AT$121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29" i="3" l="1"/>
  <c r="AK23" i="3" l="1"/>
  <c r="AM23" i="3"/>
  <c r="AL23" i="3"/>
  <c r="AG23" i="3"/>
  <c r="AE23" i="3"/>
  <c r="AE94" i="3"/>
  <c r="AV59" i="3" l="1"/>
  <c r="AV60" i="3"/>
  <c r="AV61" i="3"/>
  <c r="AV62" i="3"/>
  <c r="AV63" i="3"/>
  <c r="AV64" i="3"/>
  <c r="AV65" i="3"/>
  <c r="AV66" i="3"/>
  <c r="AV67" i="3"/>
  <c r="AV58" i="3"/>
  <c r="L131" i="3"/>
  <c r="E126" i="3"/>
  <c r="E133" i="3"/>
  <c r="E134" i="3"/>
  <c r="E130" i="3"/>
  <c r="E129" i="3"/>
  <c r="E128" i="3"/>
  <c r="E127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V68" i="3" l="1"/>
  <c r="AS58" i="3" l="1"/>
  <c r="AS59" i="3"/>
  <c r="AS60" i="3"/>
  <c r="AS61" i="3"/>
  <c r="AS62" i="3"/>
  <c r="AS63" i="3"/>
  <c r="AS64" i="3"/>
  <c r="AS65" i="3"/>
  <c r="AS66" i="3"/>
  <c r="L132" i="3" s="1"/>
  <c r="AS67" i="3"/>
  <c r="AE100" i="3" l="1"/>
  <c r="AL100" i="3" s="1"/>
  <c r="G68" i="3"/>
  <c r="H68" i="3"/>
  <c r="I68" i="3"/>
  <c r="J68" i="3"/>
  <c r="G76" i="3"/>
  <c r="H76" i="3"/>
  <c r="I76" i="3"/>
  <c r="J76" i="3"/>
  <c r="G80" i="3"/>
  <c r="H80" i="3"/>
  <c r="I80" i="3"/>
  <c r="J80" i="3"/>
  <c r="G86" i="3"/>
  <c r="H86" i="3"/>
  <c r="I86" i="3"/>
  <c r="J86" i="3"/>
  <c r="G92" i="3"/>
  <c r="H92" i="3"/>
  <c r="I92" i="3"/>
  <c r="J92" i="3"/>
  <c r="K92" i="3"/>
  <c r="AS100" i="3" l="1"/>
  <c r="G56" i="3"/>
  <c r="H56" i="3"/>
  <c r="I56" i="3"/>
  <c r="J56" i="3"/>
  <c r="G50" i="3"/>
  <c r="H50" i="3"/>
  <c r="I50" i="3"/>
  <c r="J50" i="3"/>
  <c r="G44" i="3"/>
  <c r="H44" i="3"/>
  <c r="I44" i="3"/>
  <c r="J44" i="3"/>
  <c r="G37" i="3"/>
  <c r="H37" i="3"/>
  <c r="I37" i="3"/>
  <c r="J37" i="3"/>
  <c r="AP76" i="3"/>
  <c r="AQ76" i="3"/>
  <c r="AR76" i="3"/>
  <c r="AP80" i="3"/>
  <c r="AQ80" i="3"/>
  <c r="AR80" i="3"/>
  <c r="AP86" i="3"/>
  <c r="AQ86" i="3"/>
  <c r="AR86" i="3"/>
  <c r="AP92" i="3"/>
  <c r="AQ92" i="3"/>
  <c r="AR92" i="3"/>
  <c r="AP68" i="3"/>
  <c r="AQ68" i="3"/>
  <c r="AR68" i="3"/>
  <c r="AP56" i="3"/>
  <c r="AQ56" i="3"/>
  <c r="AR56" i="3"/>
  <c r="AP50" i="3"/>
  <c r="AQ50" i="3"/>
  <c r="AR50" i="3"/>
  <c r="AP44" i="3"/>
  <c r="AQ44" i="3"/>
  <c r="AR44" i="3"/>
  <c r="AP37" i="3"/>
  <c r="AQ37" i="3"/>
  <c r="AR37" i="3"/>
  <c r="N13" i="3"/>
  <c r="O13" i="3"/>
  <c r="P13" i="3"/>
  <c r="R13" i="3"/>
  <c r="S13" i="3"/>
  <c r="T13" i="3"/>
  <c r="U13" i="3"/>
  <c r="V13" i="3"/>
  <c r="W13" i="3"/>
  <c r="Z13" i="3"/>
  <c r="AA13" i="3"/>
  <c r="AB13" i="3"/>
  <c r="AC13" i="3"/>
  <c r="AD13" i="3"/>
  <c r="AF13" i="3"/>
  <c r="AG13" i="3"/>
  <c r="AH13" i="3"/>
  <c r="AI13" i="3"/>
  <c r="AJ13" i="3"/>
  <c r="AK13" i="3"/>
  <c r="AM13" i="3"/>
  <c r="AN13" i="3"/>
  <c r="AO13" i="3"/>
  <c r="AP13" i="3"/>
  <c r="AQ13" i="3"/>
  <c r="AR13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F7" i="3"/>
  <c r="AG7" i="3"/>
  <c r="AH7" i="3"/>
  <c r="AI7" i="3"/>
  <c r="AJ7" i="3"/>
  <c r="AK7" i="3"/>
  <c r="AM7" i="3"/>
  <c r="AN7" i="3"/>
  <c r="AO7" i="3"/>
  <c r="AO19" i="3" s="1"/>
  <c r="AP7" i="3"/>
  <c r="AQ7" i="3"/>
  <c r="AR7" i="3"/>
  <c r="AP28" i="3"/>
  <c r="AQ28" i="3"/>
  <c r="AR28" i="3"/>
  <c r="G28" i="3"/>
  <c r="H28" i="3"/>
  <c r="I28" i="3"/>
  <c r="J28" i="3"/>
  <c r="M22" i="3"/>
  <c r="L22" i="3"/>
  <c r="K22" i="3"/>
  <c r="J22" i="3"/>
  <c r="I22" i="3"/>
  <c r="H22" i="3"/>
  <c r="G22" i="3"/>
  <c r="M13" i="3"/>
  <c r="L13" i="3"/>
  <c r="K13" i="3"/>
  <c r="J13" i="3"/>
  <c r="I13" i="3"/>
  <c r="H13" i="3"/>
  <c r="G13" i="3"/>
  <c r="G7" i="3"/>
  <c r="H7" i="3"/>
  <c r="I7" i="3"/>
  <c r="J7" i="3"/>
  <c r="AS122" i="3"/>
  <c r="AS116" i="3"/>
  <c r="AS114" i="3"/>
  <c r="AS113" i="3"/>
  <c r="AS112" i="3"/>
  <c r="AS111" i="3"/>
  <c r="AS110" i="3"/>
  <c r="AS109" i="3"/>
  <c r="AS108" i="3"/>
  <c r="AS107" i="3"/>
  <c r="AS106" i="3"/>
  <c r="AS105" i="3"/>
  <c r="AS104" i="3"/>
  <c r="AS103" i="3"/>
  <c r="AS102" i="3"/>
  <c r="AS101" i="3"/>
  <c r="AS99" i="3"/>
  <c r="AS98" i="3"/>
  <c r="AS97" i="3"/>
  <c r="AS96" i="3"/>
  <c r="AS95" i="3"/>
  <c r="AS93" i="3"/>
  <c r="AS91" i="3"/>
  <c r="AS90" i="3"/>
  <c r="AS89" i="3"/>
  <c r="AS88" i="3"/>
  <c r="AS87" i="3"/>
  <c r="AS85" i="3"/>
  <c r="AS84" i="3"/>
  <c r="AS83" i="3"/>
  <c r="AS82" i="3"/>
  <c r="AS81" i="3"/>
  <c r="AS79" i="3"/>
  <c r="AS78" i="3"/>
  <c r="AS77" i="3"/>
  <c r="AS75" i="3"/>
  <c r="AS74" i="3"/>
  <c r="AS73" i="3"/>
  <c r="AS72" i="3"/>
  <c r="AS71" i="3"/>
  <c r="AS70" i="3"/>
  <c r="AS69" i="3"/>
  <c r="AS57" i="3"/>
  <c r="AS55" i="3"/>
  <c r="AS54" i="3"/>
  <c r="AS53" i="3"/>
  <c r="AS52" i="3"/>
  <c r="AS51" i="3"/>
  <c r="AS49" i="3"/>
  <c r="AS48" i="3"/>
  <c r="AS47" i="3"/>
  <c r="AS46" i="3"/>
  <c r="AS42" i="3"/>
  <c r="AS41" i="3"/>
  <c r="AS40" i="3"/>
  <c r="AS39" i="3"/>
  <c r="AS38" i="3"/>
  <c r="AS36" i="3"/>
  <c r="AS35" i="3"/>
  <c r="AS33" i="3"/>
  <c r="AS32" i="3"/>
  <c r="AS31" i="3"/>
  <c r="AS30" i="3"/>
  <c r="AS29" i="3"/>
  <c r="AS27" i="3"/>
  <c r="AS26" i="3"/>
  <c r="AS25" i="3"/>
  <c r="AS24" i="3"/>
  <c r="AS23" i="3"/>
  <c r="AS21" i="3"/>
  <c r="AS20" i="3"/>
  <c r="AS12" i="3"/>
  <c r="AS11" i="3"/>
  <c r="AS10" i="3"/>
  <c r="AS8" i="3"/>
  <c r="AR117" i="3" l="1"/>
  <c r="H117" i="3"/>
  <c r="AS94" i="3"/>
  <c r="J117" i="3"/>
  <c r="H34" i="3"/>
  <c r="I117" i="3"/>
  <c r="AQ117" i="3"/>
  <c r="I43" i="3"/>
  <c r="I115" i="3" s="1"/>
  <c r="G117" i="3"/>
  <c r="S19" i="3"/>
  <c r="G19" i="3"/>
  <c r="I19" i="3"/>
  <c r="H43" i="3"/>
  <c r="AP117" i="3"/>
  <c r="P19" i="3"/>
  <c r="AQ19" i="3"/>
  <c r="G43" i="3"/>
  <c r="J34" i="3"/>
  <c r="AP34" i="3"/>
  <c r="N19" i="3"/>
  <c r="J43" i="3"/>
  <c r="O19" i="3"/>
  <c r="R19" i="3"/>
  <c r="J19" i="3"/>
  <c r="H19" i="3"/>
  <c r="AP19" i="3"/>
  <c r="AR19" i="3"/>
  <c r="G34" i="3"/>
  <c r="AR34" i="3"/>
  <c r="I34" i="3"/>
  <c r="AQ34" i="3"/>
  <c r="AQ43" i="3"/>
  <c r="AP43" i="3"/>
  <c r="AR43" i="3"/>
  <c r="AS22" i="3"/>
  <c r="Y13" i="3"/>
  <c r="J22" i="2"/>
  <c r="I38" i="2"/>
  <c r="S22" i="2"/>
  <c r="K22" i="2"/>
  <c r="K23" i="2"/>
  <c r="I23" i="2"/>
  <c r="AL90" i="2"/>
  <c r="AM90" i="2"/>
  <c r="AN90" i="2"/>
  <c r="AL84" i="2"/>
  <c r="AM84" i="2"/>
  <c r="AN84" i="2"/>
  <c r="AL78" i="2"/>
  <c r="AM78" i="2"/>
  <c r="AN78" i="2"/>
  <c r="AL74" i="2"/>
  <c r="AM74" i="2"/>
  <c r="AN74" i="2"/>
  <c r="AL66" i="2"/>
  <c r="AM66" i="2"/>
  <c r="AN66" i="2"/>
  <c r="AL56" i="2"/>
  <c r="AM56" i="2"/>
  <c r="AN56" i="2"/>
  <c r="AL50" i="2"/>
  <c r="AM50" i="2"/>
  <c r="AN50" i="2"/>
  <c r="AL44" i="2"/>
  <c r="AM44" i="2"/>
  <c r="AN44" i="2"/>
  <c r="AL37" i="2"/>
  <c r="AM37" i="2"/>
  <c r="AN37" i="2"/>
  <c r="AL28" i="2"/>
  <c r="AM28" i="2"/>
  <c r="AN28" i="2"/>
  <c r="AO28" i="2"/>
  <c r="AL22" i="2"/>
  <c r="AM22" i="2"/>
  <c r="AN22" i="2"/>
  <c r="AL13" i="2"/>
  <c r="AM13" i="2"/>
  <c r="AN13" i="2"/>
  <c r="AL7" i="2"/>
  <c r="AM7" i="2"/>
  <c r="AM115" i="2" s="1"/>
  <c r="AN7" i="2"/>
  <c r="AN115" i="2" s="1"/>
  <c r="I118" i="3" l="1"/>
  <c r="I119" i="3" s="1"/>
  <c r="I120" i="3" s="1"/>
  <c r="I121" i="3" s="1"/>
  <c r="AM34" i="2"/>
  <c r="AL34" i="2"/>
  <c r="G115" i="3"/>
  <c r="G118" i="3"/>
  <c r="G119" i="3" s="1"/>
  <c r="J115" i="3"/>
  <c r="J118" i="3"/>
  <c r="J119" i="3" s="1"/>
  <c r="H118" i="3"/>
  <c r="H119" i="3" s="1"/>
  <c r="H115" i="3"/>
  <c r="AN34" i="2"/>
  <c r="Q13" i="3"/>
  <c r="Q19" i="3" s="1"/>
  <c r="AR118" i="3"/>
  <c r="AR119" i="3" s="1"/>
  <c r="AR115" i="3"/>
  <c r="AP115" i="3"/>
  <c r="AP118" i="3"/>
  <c r="AP119" i="3" s="1"/>
  <c r="AQ115" i="3"/>
  <c r="AQ118" i="3"/>
  <c r="AQ119" i="3" s="1"/>
  <c r="AL115" i="2"/>
  <c r="AN19" i="2"/>
  <c r="AM19" i="2"/>
  <c r="AM43" i="2"/>
  <c r="AM113" i="2" s="1"/>
  <c r="AL19" i="2"/>
  <c r="AN43" i="2"/>
  <c r="AN116" i="2" s="1"/>
  <c r="AN117" i="2" s="1"/>
  <c r="AL43" i="2"/>
  <c r="AL113" i="2" s="1"/>
  <c r="N7" i="2"/>
  <c r="O7" i="2"/>
  <c r="P7" i="2"/>
  <c r="Q7" i="2"/>
  <c r="R7" i="2"/>
  <c r="S7" i="2"/>
  <c r="T7" i="2"/>
  <c r="U7" i="2"/>
  <c r="AO13" i="2"/>
  <c r="AO22" i="2"/>
  <c r="AO37" i="2"/>
  <c r="AO44" i="2"/>
  <c r="AO50" i="2"/>
  <c r="AO56" i="2"/>
  <c r="AO66" i="2"/>
  <c r="AO74" i="2"/>
  <c r="AO78" i="2"/>
  <c r="AO84" i="2"/>
  <c r="AO90" i="2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AI45" i="3"/>
  <c r="AO44" i="3"/>
  <c r="AN44" i="3"/>
  <c r="AM44" i="3"/>
  <c r="AL44" i="3"/>
  <c r="AK44" i="3"/>
  <c r="AJ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S44" i="3"/>
  <c r="R44" i="3"/>
  <c r="Q44" i="3"/>
  <c r="P44" i="3"/>
  <c r="O44" i="3"/>
  <c r="N44" i="3"/>
  <c r="M44" i="3"/>
  <c r="L44" i="3"/>
  <c r="K44" i="3"/>
  <c r="AO37" i="3"/>
  <c r="AN37" i="3"/>
  <c r="AM37" i="3"/>
  <c r="AL37" i="3"/>
  <c r="AK37" i="3"/>
  <c r="AK117" i="3" s="1"/>
  <c r="AJ37" i="3"/>
  <c r="AI37" i="3"/>
  <c r="AH37" i="3"/>
  <c r="AH117" i="3" s="1"/>
  <c r="AG37" i="3"/>
  <c r="AG117" i="3" s="1"/>
  <c r="AF37" i="3"/>
  <c r="AE37" i="3"/>
  <c r="AD37" i="3"/>
  <c r="AC37" i="3"/>
  <c r="AC117" i="3" s="1"/>
  <c r="AB37" i="3"/>
  <c r="AA37" i="3"/>
  <c r="Z37" i="3"/>
  <c r="Y37" i="3"/>
  <c r="Y117" i="3" s="1"/>
  <c r="X37" i="3"/>
  <c r="W37" i="3"/>
  <c r="V37" i="3"/>
  <c r="U37" i="3"/>
  <c r="U117" i="3" s="1"/>
  <c r="T37" i="3"/>
  <c r="S37" i="3"/>
  <c r="R37" i="3"/>
  <c r="Q37" i="3"/>
  <c r="P37" i="3"/>
  <c r="O37" i="3"/>
  <c r="N37" i="3"/>
  <c r="N117" i="3" s="1"/>
  <c r="M37" i="3"/>
  <c r="L37" i="3"/>
  <c r="K37" i="3"/>
  <c r="AO28" i="3"/>
  <c r="AO34" i="3" s="1"/>
  <c r="AN28" i="3"/>
  <c r="AN34" i="3" s="1"/>
  <c r="AM28" i="3"/>
  <c r="AL28" i="3"/>
  <c r="AL34" i="3" s="1"/>
  <c r="AK28" i="3"/>
  <c r="AK34" i="3" s="1"/>
  <c r="AJ28" i="3"/>
  <c r="AJ34" i="3" s="1"/>
  <c r="AI28" i="3"/>
  <c r="AH28" i="3"/>
  <c r="AG28" i="3"/>
  <c r="AG34" i="3" s="1"/>
  <c r="AF28" i="3"/>
  <c r="AF34" i="3" s="1"/>
  <c r="AE28" i="3"/>
  <c r="AD28" i="3"/>
  <c r="AC28" i="3"/>
  <c r="AC34" i="3" s="1"/>
  <c r="AB28" i="3"/>
  <c r="AA28" i="3"/>
  <c r="Z28" i="3"/>
  <c r="Z34" i="3" s="1"/>
  <c r="Y28" i="3"/>
  <c r="Y34" i="3" s="1"/>
  <c r="X28" i="3"/>
  <c r="W28" i="3"/>
  <c r="V28" i="3"/>
  <c r="V34" i="3" s="1"/>
  <c r="U28" i="3"/>
  <c r="U34" i="3" s="1"/>
  <c r="T28" i="3"/>
  <c r="S28" i="3"/>
  <c r="R28" i="3"/>
  <c r="R34" i="3" s="1"/>
  <c r="Q28" i="3"/>
  <c r="P28" i="3"/>
  <c r="O28" i="3"/>
  <c r="N28" i="3"/>
  <c r="N34" i="3" s="1"/>
  <c r="M28" i="3"/>
  <c r="M34" i="3" s="1"/>
  <c r="L28" i="3"/>
  <c r="K28" i="3"/>
  <c r="AH34" i="3"/>
  <c r="AL7" i="3"/>
  <c r="M7" i="3"/>
  <c r="L7" i="3"/>
  <c r="K7" i="3"/>
  <c r="G120" i="3" l="1"/>
  <c r="G121" i="3" s="1"/>
  <c r="J120" i="3"/>
  <c r="J121" i="3" s="1"/>
  <c r="H120" i="3"/>
  <c r="H121" i="3" s="1"/>
  <c r="T44" i="3"/>
  <c r="T43" i="3" s="1"/>
  <c r="T115" i="3" s="1"/>
  <c r="AL117" i="3"/>
  <c r="AK43" i="3"/>
  <c r="AK115" i="3" s="1"/>
  <c r="U43" i="3"/>
  <c r="U115" i="3" s="1"/>
  <c r="Y43" i="3"/>
  <c r="Y118" i="3" s="1"/>
  <c r="Y119" i="3" s="1"/>
  <c r="AC43" i="3"/>
  <c r="AC118" i="3" s="1"/>
  <c r="AC119" i="3" s="1"/>
  <c r="AG43" i="3"/>
  <c r="AG115" i="3" s="1"/>
  <c r="AL43" i="3"/>
  <c r="AL115" i="3" s="1"/>
  <c r="AS18" i="3"/>
  <c r="AO43" i="3"/>
  <c r="AO115" i="3" s="1"/>
  <c r="M117" i="3"/>
  <c r="M19" i="3"/>
  <c r="AI44" i="3"/>
  <c r="AI43" i="3" s="1"/>
  <c r="AS45" i="3"/>
  <c r="AS80" i="3"/>
  <c r="L128" i="3" s="1"/>
  <c r="AE7" i="3"/>
  <c r="AS14" i="3" s="1"/>
  <c r="AS9" i="3"/>
  <c r="AS76" i="3"/>
  <c r="L129" i="3" s="1"/>
  <c r="AS92" i="3"/>
  <c r="L126" i="3" s="1"/>
  <c r="AS86" i="3"/>
  <c r="L127" i="3" s="1"/>
  <c r="Q43" i="3"/>
  <c r="Q115" i="3" s="1"/>
  <c r="AS56" i="3"/>
  <c r="AS68" i="3"/>
  <c r="L130" i="3" s="1"/>
  <c r="AS50" i="3"/>
  <c r="L133" i="3" s="1"/>
  <c r="AS28" i="3"/>
  <c r="AS37" i="3"/>
  <c r="AP120" i="3"/>
  <c r="AR120" i="3"/>
  <c r="AQ120" i="3"/>
  <c r="AO117" i="3"/>
  <c r="V117" i="3"/>
  <c r="Z117" i="3"/>
  <c r="AD117" i="3"/>
  <c r="N43" i="3"/>
  <c r="N118" i="3" s="1"/>
  <c r="N119" i="3" s="1"/>
  <c r="R43" i="3"/>
  <c r="R118" i="3" s="1"/>
  <c r="V43" i="3"/>
  <c r="V118" i="3" s="1"/>
  <c r="Z43" i="3"/>
  <c r="Z118" i="3" s="1"/>
  <c r="AD43" i="3"/>
  <c r="AD118" i="3" s="1"/>
  <c r="AH43" i="3"/>
  <c r="AH118" i="3" s="1"/>
  <c r="AH119" i="3" s="1"/>
  <c r="R117" i="3"/>
  <c r="AM116" i="2"/>
  <c r="AM117" i="2" s="1"/>
  <c r="AM118" i="2" s="1"/>
  <c r="AN113" i="2"/>
  <c r="AN118" i="2" s="1"/>
  <c r="AL116" i="2"/>
  <c r="AL117" i="2" s="1"/>
  <c r="AL118" i="2" s="1"/>
  <c r="AO34" i="2"/>
  <c r="AO43" i="2"/>
  <c r="AO116" i="2" s="1"/>
  <c r="L34" i="3"/>
  <c r="P34" i="3"/>
  <c r="T34" i="3"/>
  <c r="X34" i="3"/>
  <c r="AB34" i="3"/>
  <c r="AD34" i="3"/>
  <c r="O34" i="3"/>
  <c r="S34" i="3"/>
  <c r="W34" i="3"/>
  <c r="AA34" i="3"/>
  <c r="AE34" i="3"/>
  <c r="AI34" i="3"/>
  <c r="AM34" i="3"/>
  <c r="V19" i="3"/>
  <c r="AD19" i="3"/>
  <c r="M43" i="3"/>
  <c r="M118" i="3" s="1"/>
  <c r="L43" i="3"/>
  <c r="L115" i="3" s="1"/>
  <c r="P43" i="3"/>
  <c r="P115" i="3" s="1"/>
  <c r="X43" i="3"/>
  <c r="X115" i="3" s="1"/>
  <c r="AB43" i="3"/>
  <c r="AB115" i="3" s="1"/>
  <c r="AF43" i="3"/>
  <c r="AF115" i="3" s="1"/>
  <c r="AJ43" i="3"/>
  <c r="AJ115" i="3" s="1"/>
  <c r="AN43" i="3"/>
  <c r="AN115" i="3" s="1"/>
  <c r="L19" i="3"/>
  <c r="L117" i="3"/>
  <c r="P117" i="3"/>
  <c r="W19" i="3"/>
  <c r="W117" i="3"/>
  <c r="AA19" i="3"/>
  <c r="AA117" i="3"/>
  <c r="AI19" i="3"/>
  <c r="AI117" i="3"/>
  <c r="AM19" i="3"/>
  <c r="AM117" i="3"/>
  <c r="S117" i="3"/>
  <c r="X117" i="3"/>
  <c r="AB19" i="3"/>
  <c r="AB117" i="3"/>
  <c r="AF19" i="3"/>
  <c r="AF117" i="3"/>
  <c r="AJ19" i="3"/>
  <c r="AJ117" i="3"/>
  <c r="AN19" i="3"/>
  <c r="AN117" i="3"/>
  <c r="AS16" i="3"/>
  <c r="Y19" i="3"/>
  <c r="AG19" i="3"/>
  <c r="Q34" i="3"/>
  <c r="Q117" i="3"/>
  <c r="K43" i="3"/>
  <c r="O43" i="3"/>
  <c r="O118" i="3" s="1"/>
  <c r="S43" i="3"/>
  <c r="S118" i="3" s="1"/>
  <c r="W43" i="3"/>
  <c r="W118" i="3" s="1"/>
  <c r="AA43" i="3"/>
  <c r="AE43" i="3"/>
  <c r="AE115" i="3" s="1"/>
  <c r="AM43" i="3"/>
  <c r="AM115" i="3" s="1"/>
  <c r="T19" i="3"/>
  <c r="Z19" i="3"/>
  <c r="AH19" i="3"/>
  <c r="K19" i="3"/>
  <c r="K117" i="3"/>
  <c r="O117" i="3"/>
  <c r="U19" i="3"/>
  <c r="AC19" i="3"/>
  <c r="AK19" i="3"/>
  <c r="K34" i="3"/>
  <c r="T117" i="3"/>
  <c r="AP95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G90" i="2"/>
  <c r="AG118" i="3" l="1"/>
  <c r="AG119" i="3" s="1"/>
  <c r="AG120" i="3" s="1"/>
  <c r="AK118" i="3"/>
  <c r="AK119" i="3" s="1"/>
  <c r="AK120" i="3" s="1"/>
  <c r="AD115" i="3"/>
  <c r="AJ118" i="3"/>
  <c r="AJ119" i="3" s="1"/>
  <c r="AJ120" i="3" s="1"/>
  <c r="M119" i="3"/>
  <c r="N115" i="3"/>
  <c r="N120" i="3" s="1"/>
  <c r="AH115" i="3"/>
  <c r="AH120" i="3" s="1"/>
  <c r="AI118" i="3"/>
  <c r="AI119" i="3" s="1"/>
  <c r="AI115" i="3"/>
  <c r="AC115" i="3"/>
  <c r="AC120" i="3" s="1"/>
  <c r="V115" i="3"/>
  <c r="AO118" i="3"/>
  <c r="AO119" i="3" s="1"/>
  <c r="AO120" i="3" s="1"/>
  <c r="Y115" i="3"/>
  <c r="Y120" i="3" s="1"/>
  <c r="AS44" i="3"/>
  <c r="L134" i="3" s="1"/>
  <c r="L135" i="3" s="1"/>
  <c r="U118" i="3"/>
  <c r="U119" i="3" s="1"/>
  <c r="U120" i="3" s="1"/>
  <c r="P118" i="3"/>
  <c r="P119" i="3" s="1"/>
  <c r="P120" i="3" s="1"/>
  <c r="AE117" i="3"/>
  <c r="AS117" i="3" s="1"/>
  <c r="AF118" i="3"/>
  <c r="AF119" i="3" s="1"/>
  <c r="AF120" i="3" s="1"/>
  <c r="AS7" i="3"/>
  <c r="AN118" i="3"/>
  <c r="AN119" i="3" s="1"/>
  <c r="AN120" i="3" s="1"/>
  <c r="W115" i="3"/>
  <c r="Z119" i="3"/>
  <c r="R115" i="3"/>
  <c r="M115" i="3"/>
  <c r="AA118" i="3"/>
  <c r="AA119" i="3" s="1"/>
  <c r="AS43" i="3"/>
  <c r="V119" i="3"/>
  <c r="AS34" i="3"/>
  <c r="Q118" i="3"/>
  <c r="Q119" i="3" s="1"/>
  <c r="Q120" i="3" s="1"/>
  <c r="AS15" i="3"/>
  <c r="AD119" i="3"/>
  <c r="R119" i="3"/>
  <c r="T118" i="3"/>
  <c r="T119" i="3" s="1"/>
  <c r="T120" i="3" s="1"/>
  <c r="AB118" i="3"/>
  <c r="AB119" i="3" s="1"/>
  <c r="AB120" i="3" s="1"/>
  <c r="L118" i="3"/>
  <c r="L119" i="3" s="1"/>
  <c r="L120" i="3" s="1"/>
  <c r="Z115" i="3"/>
  <c r="X13" i="3"/>
  <c r="AE13" i="3"/>
  <c r="AO113" i="2"/>
  <c r="O115" i="3"/>
  <c r="O119" i="3"/>
  <c r="AA115" i="3"/>
  <c r="K115" i="3"/>
  <c r="K118" i="3"/>
  <c r="S119" i="3"/>
  <c r="AM118" i="3"/>
  <c r="AM119" i="3" s="1"/>
  <c r="AM120" i="3" s="1"/>
  <c r="S115" i="3"/>
  <c r="W119" i="3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G84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G78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G74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G6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G56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G50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G44" i="2"/>
  <c r="AP91" i="2"/>
  <c r="AP89" i="2"/>
  <c r="AP88" i="2"/>
  <c r="AP87" i="2"/>
  <c r="AP86" i="2"/>
  <c r="AP85" i="2"/>
  <c r="AP83" i="2"/>
  <c r="AP82" i="2"/>
  <c r="AP81" i="2"/>
  <c r="AP80" i="2"/>
  <c r="AP79" i="2"/>
  <c r="AP77" i="2"/>
  <c r="AP76" i="2"/>
  <c r="AP75" i="2"/>
  <c r="AP73" i="2"/>
  <c r="AP72" i="2"/>
  <c r="AP71" i="2"/>
  <c r="AP70" i="2"/>
  <c r="AP69" i="2"/>
  <c r="AP68" i="2"/>
  <c r="AP67" i="2"/>
  <c r="AP65" i="2"/>
  <c r="AP64" i="2"/>
  <c r="AP63" i="2"/>
  <c r="AP62" i="2"/>
  <c r="AP61" i="2"/>
  <c r="AP60" i="2"/>
  <c r="AP59" i="2"/>
  <c r="AP58" i="2"/>
  <c r="AP57" i="2"/>
  <c r="AP55" i="2"/>
  <c r="AP54" i="2"/>
  <c r="AP53" i="2"/>
  <c r="AP52" i="2"/>
  <c r="AP51" i="2"/>
  <c r="AP49" i="2"/>
  <c r="AP48" i="2"/>
  <c r="AP47" i="2"/>
  <c r="AP46" i="2"/>
  <c r="AP45" i="2"/>
  <c r="AP42" i="2"/>
  <c r="AP41" i="2"/>
  <c r="AP40" i="2"/>
  <c r="AP39" i="2"/>
  <c r="AK37" i="2"/>
  <c r="V37" i="2"/>
  <c r="AP38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I22" i="2"/>
  <c r="L22" i="2"/>
  <c r="M22" i="2"/>
  <c r="N22" i="2"/>
  <c r="O22" i="2"/>
  <c r="P22" i="2"/>
  <c r="R22" i="2"/>
  <c r="T22" i="2"/>
  <c r="U22" i="2"/>
  <c r="W22" i="2"/>
  <c r="X22" i="2"/>
  <c r="Y22" i="2"/>
  <c r="Z22" i="2"/>
  <c r="AA22" i="2"/>
  <c r="AC22" i="2"/>
  <c r="AD22" i="2"/>
  <c r="AE22" i="2"/>
  <c r="AF22" i="2"/>
  <c r="AG22" i="2"/>
  <c r="AH22" i="2"/>
  <c r="AI22" i="2"/>
  <c r="AJ22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G28" i="2"/>
  <c r="AB22" i="2"/>
  <c r="Q22" i="2"/>
  <c r="V22" i="2"/>
  <c r="AK22" i="2"/>
  <c r="G22" i="2"/>
  <c r="AP33" i="2"/>
  <c r="AP29" i="2"/>
  <c r="AP27" i="2"/>
  <c r="AP26" i="2"/>
  <c r="AP25" i="2"/>
  <c r="AP24" i="2"/>
  <c r="AD120" i="3" l="1"/>
  <c r="M120" i="3"/>
  <c r="V120" i="3"/>
  <c r="W120" i="3"/>
  <c r="AI120" i="3"/>
  <c r="Z120" i="3"/>
  <c r="O120" i="3"/>
  <c r="R120" i="3"/>
  <c r="AS115" i="3"/>
  <c r="S120" i="3"/>
  <c r="I34" i="2"/>
  <c r="AP50" i="2"/>
  <c r="Q43" i="2"/>
  <c r="Q113" i="2" s="1"/>
  <c r="I43" i="2"/>
  <c r="I113" i="2" s="1"/>
  <c r="O34" i="2"/>
  <c r="AA120" i="3"/>
  <c r="AE118" i="3"/>
  <c r="AE119" i="3" s="1"/>
  <c r="AE19" i="3"/>
  <c r="X118" i="3"/>
  <c r="X119" i="3" s="1"/>
  <c r="X19" i="3"/>
  <c r="K119" i="3"/>
  <c r="AA34" i="2"/>
  <c r="AJ43" i="2"/>
  <c r="AJ113" i="2" s="1"/>
  <c r="AJ34" i="2"/>
  <c r="AF34" i="2"/>
  <c r="AP44" i="2"/>
  <c r="T43" i="2"/>
  <c r="T113" i="2" s="1"/>
  <c r="AP78" i="2"/>
  <c r="AP90" i="2"/>
  <c r="AB43" i="2"/>
  <c r="AB113" i="2" s="1"/>
  <c r="L43" i="2"/>
  <c r="L113" i="2" s="1"/>
  <c r="AF43" i="2"/>
  <c r="AF113" i="2" s="1"/>
  <c r="X43" i="2"/>
  <c r="X113" i="2" s="1"/>
  <c r="P43" i="2"/>
  <c r="P113" i="2" s="1"/>
  <c r="G43" i="2"/>
  <c r="AH43" i="2"/>
  <c r="AH113" i="2" s="1"/>
  <c r="AD43" i="2"/>
  <c r="AD113" i="2" s="1"/>
  <c r="Z43" i="2"/>
  <c r="Z113" i="2" s="1"/>
  <c r="V43" i="2"/>
  <c r="V113" i="2" s="1"/>
  <c r="R43" i="2"/>
  <c r="R113" i="2" s="1"/>
  <c r="N43" i="2"/>
  <c r="N113" i="2" s="1"/>
  <c r="J43" i="2"/>
  <c r="J113" i="2" s="1"/>
  <c r="AP74" i="2"/>
  <c r="AP66" i="2"/>
  <c r="AP56" i="2"/>
  <c r="AP84" i="2"/>
  <c r="AK43" i="2"/>
  <c r="AK113" i="2" s="1"/>
  <c r="AG43" i="2"/>
  <c r="AG113" i="2" s="1"/>
  <c r="AC43" i="2"/>
  <c r="AC113" i="2" s="1"/>
  <c r="Y43" i="2"/>
  <c r="Y113" i="2" s="1"/>
  <c r="U43" i="2"/>
  <c r="U113" i="2" s="1"/>
  <c r="M43" i="2"/>
  <c r="M113" i="2" s="1"/>
  <c r="AI43" i="2"/>
  <c r="AI113" i="2" s="1"/>
  <c r="AE43" i="2"/>
  <c r="AE113" i="2" s="1"/>
  <c r="AA43" i="2"/>
  <c r="AA113" i="2" s="1"/>
  <c r="W43" i="2"/>
  <c r="W113" i="2" s="1"/>
  <c r="S43" i="2"/>
  <c r="S113" i="2" s="1"/>
  <c r="O43" i="2"/>
  <c r="O113" i="2" s="1"/>
  <c r="K43" i="2"/>
  <c r="K113" i="2" s="1"/>
  <c r="AP23" i="2"/>
  <c r="G37" i="2"/>
  <c r="AG34" i="2"/>
  <c r="AC34" i="2"/>
  <c r="Y34" i="2"/>
  <c r="M34" i="2"/>
  <c r="AE34" i="2"/>
  <c r="W34" i="2"/>
  <c r="S34" i="2"/>
  <c r="K34" i="2"/>
  <c r="G34" i="2"/>
  <c r="AH34" i="2"/>
  <c r="AD34" i="2"/>
  <c r="Z34" i="2"/>
  <c r="V34" i="2"/>
  <c r="X34" i="2"/>
  <c r="L34" i="2"/>
  <c r="Q34" i="2"/>
  <c r="J34" i="2"/>
  <c r="R34" i="2"/>
  <c r="P34" i="2"/>
  <c r="T34" i="2"/>
  <c r="AK34" i="2"/>
  <c r="N34" i="2"/>
  <c r="AP22" i="2"/>
  <c r="AP30" i="2"/>
  <c r="AI34" i="2"/>
  <c r="U34" i="2"/>
  <c r="AP32" i="2"/>
  <c r="AP12" i="2"/>
  <c r="AP11" i="2"/>
  <c r="AP10" i="2"/>
  <c r="I13" i="2"/>
  <c r="J13" i="2"/>
  <c r="K13" i="2"/>
  <c r="L13" i="2"/>
  <c r="M13" i="2"/>
  <c r="O13" i="2"/>
  <c r="P13" i="2"/>
  <c r="Q13" i="2"/>
  <c r="R13" i="2"/>
  <c r="R116" i="2" s="1"/>
  <c r="S13" i="2"/>
  <c r="T13" i="2"/>
  <c r="V13" i="2"/>
  <c r="W13" i="2"/>
  <c r="X13" i="2"/>
  <c r="Y13" i="2"/>
  <c r="Z13" i="2"/>
  <c r="AA13" i="2"/>
  <c r="AC13" i="2"/>
  <c r="AC116" i="2" s="1"/>
  <c r="AD13" i="2"/>
  <c r="AE13" i="2"/>
  <c r="AF13" i="2"/>
  <c r="AG13" i="2"/>
  <c r="AH13" i="2"/>
  <c r="AJ13" i="2"/>
  <c r="AK13" i="2"/>
  <c r="G13" i="2"/>
  <c r="I7" i="2"/>
  <c r="J7" i="2"/>
  <c r="J115" i="2" s="1"/>
  <c r="K7" i="2"/>
  <c r="L7" i="2"/>
  <c r="L115" i="2" s="1"/>
  <c r="M7" i="2"/>
  <c r="N115" i="2"/>
  <c r="O115" i="2"/>
  <c r="P115" i="2"/>
  <c r="Q115" i="2"/>
  <c r="R115" i="2"/>
  <c r="S115" i="2"/>
  <c r="T115" i="2"/>
  <c r="V7" i="2"/>
  <c r="V115" i="2" s="1"/>
  <c r="W7" i="2"/>
  <c r="W115" i="2" s="1"/>
  <c r="X7" i="2"/>
  <c r="X115" i="2" s="1"/>
  <c r="Y7" i="2"/>
  <c r="Y115" i="2" s="1"/>
  <c r="Z7" i="2"/>
  <c r="Z115" i="2" s="1"/>
  <c r="AA7" i="2"/>
  <c r="AA115" i="2" s="1"/>
  <c r="AC7" i="2"/>
  <c r="AC115" i="2" s="1"/>
  <c r="AD7" i="2"/>
  <c r="AD115" i="2" s="1"/>
  <c r="AE7" i="2"/>
  <c r="AE115" i="2" s="1"/>
  <c r="AF7" i="2"/>
  <c r="AF115" i="2" s="1"/>
  <c r="AG7" i="2"/>
  <c r="AG115" i="2" s="1"/>
  <c r="AH7" i="2"/>
  <c r="AH115" i="2" s="1"/>
  <c r="AJ7" i="2"/>
  <c r="AJ115" i="2" s="1"/>
  <c r="AK7" i="2"/>
  <c r="AK115" i="2" s="1"/>
  <c r="AO7" i="2"/>
  <c r="G7" i="2"/>
  <c r="AD116" i="2" l="1"/>
  <c r="K116" i="2"/>
  <c r="Y116" i="2"/>
  <c r="T116" i="2"/>
  <c r="T117" i="2" s="1"/>
  <c r="V116" i="2"/>
  <c r="V117" i="2" s="1"/>
  <c r="G116" i="2"/>
  <c r="AO115" i="2"/>
  <c r="AO117" i="2" s="1"/>
  <c r="AO19" i="2"/>
  <c r="AA116" i="2"/>
  <c r="AA117" i="2" s="1"/>
  <c r="AJ116" i="2"/>
  <c r="AJ117" i="2" s="1"/>
  <c r="X120" i="3"/>
  <c r="K120" i="3"/>
  <c r="AE120" i="3"/>
  <c r="M116" i="2"/>
  <c r="L116" i="2"/>
  <c r="L117" i="2" s="1"/>
  <c r="Z116" i="2"/>
  <c r="Z117" i="2" s="1"/>
  <c r="G113" i="2"/>
  <c r="AP113" i="2" s="1"/>
  <c r="AC117" i="2"/>
  <c r="AE116" i="2"/>
  <c r="AE117" i="2" s="1"/>
  <c r="Q116" i="2"/>
  <c r="Q117" i="2" s="1"/>
  <c r="R117" i="2"/>
  <c r="AH116" i="2"/>
  <c r="AH117" i="2" s="1"/>
  <c r="P116" i="2"/>
  <c r="P117" i="2" s="1"/>
  <c r="AG116" i="2"/>
  <c r="AG117" i="2" s="1"/>
  <c r="O116" i="2"/>
  <c r="O117" i="2" s="1"/>
  <c r="X116" i="2"/>
  <c r="X117" i="2" s="1"/>
  <c r="S116" i="2"/>
  <c r="S117" i="2" s="1"/>
  <c r="J116" i="2"/>
  <c r="J117" i="2" s="1"/>
  <c r="AD117" i="2"/>
  <c r="Y117" i="2"/>
  <c r="AK116" i="2"/>
  <c r="AK117" i="2" s="1"/>
  <c r="AF116" i="2"/>
  <c r="AF117" i="2" s="1"/>
  <c r="W116" i="2"/>
  <c r="W117" i="2" s="1"/>
  <c r="I116" i="2"/>
  <c r="K19" i="2"/>
  <c r="K115" i="2"/>
  <c r="K117" i="2" s="1"/>
  <c r="M19" i="2"/>
  <c r="M115" i="2"/>
  <c r="I19" i="2"/>
  <c r="I115" i="2"/>
  <c r="AI7" i="2"/>
  <c r="AI115" i="2" s="1"/>
  <c r="G19" i="2"/>
  <c r="G115" i="2"/>
  <c r="AP43" i="2"/>
  <c r="AB7" i="2"/>
  <c r="AB115" i="2" s="1"/>
  <c r="AP37" i="2"/>
  <c r="L19" i="2"/>
  <c r="AP18" i="2"/>
  <c r="AP9" i="2"/>
  <c r="AP8" i="2"/>
  <c r="AP14" i="2"/>
  <c r="J19" i="2"/>
  <c r="Q19" i="2"/>
  <c r="AK19" i="2"/>
  <c r="S19" i="2"/>
  <c r="AH19" i="2"/>
  <c r="AD19" i="2"/>
  <c r="Z19" i="2"/>
  <c r="V19" i="2"/>
  <c r="AG19" i="2"/>
  <c r="AC19" i="2"/>
  <c r="Y19" i="2"/>
  <c r="T19" i="2"/>
  <c r="P19" i="2"/>
  <c r="AF19" i="2"/>
  <c r="X19" i="2"/>
  <c r="AJ19" i="2"/>
  <c r="AE19" i="2"/>
  <c r="AA19" i="2"/>
  <c r="W19" i="2"/>
  <c r="R19" i="2"/>
  <c r="AB34" i="2"/>
  <c r="AP31" i="2"/>
  <c r="O19" i="2"/>
  <c r="K121" i="3" l="1"/>
  <c r="L121" i="3" s="1"/>
  <c r="M121" i="3" s="1"/>
  <c r="N121" i="3" s="1"/>
  <c r="O121" i="3" s="1"/>
  <c r="P121" i="3" s="1"/>
  <c r="Q121" i="3" s="1"/>
  <c r="R121" i="3" s="1"/>
  <c r="S121" i="3" s="1"/>
  <c r="T121" i="3" s="1"/>
  <c r="U121" i="3" s="1"/>
  <c r="V121" i="3" s="1"/>
  <c r="W121" i="3" s="1"/>
  <c r="X121" i="3" s="1"/>
  <c r="Y121" i="3" s="1"/>
  <c r="Z121" i="3" s="1"/>
  <c r="AA121" i="3" s="1"/>
  <c r="AB121" i="3" s="1"/>
  <c r="AC121" i="3" s="1"/>
  <c r="AD121" i="3" s="1"/>
  <c r="AE121" i="3" s="1"/>
  <c r="AF121" i="3" s="1"/>
  <c r="AG121" i="3" s="1"/>
  <c r="AH121" i="3" s="1"/>
  <c r="AI121" i="3" s="1"/>
  <c r="AJ121" i="3" s="1"/>
  <c r="AK121" i="3" s="1"/>
  <c r="AO118" i="2"/>
  <c r="M117" i="2"/>
  <c r="M118" i="2" s="1"/>
  <c r="AD118" i="2"/>
  <c r="Z118" i="2"/>
  <c r="V118" i="2"/>
  <c r="R118" i="2"/>
  <c r="T118" i="2"/>
  <c r="AA118" i="2"/>
  <c r="AC118" i="2"/>
  <c r="AJ118" i="2"/>
  <c r="Y118" i="2"/>
  <c r="Q118" i="2"/>
  <c r="P118" i="2"/>
  <c r="S118" i="2"/>
  <c r="L118" i="2"/>
  <c r="AH118" i="2"/>
  <c r="AE118" i="2"/>
  <c r="I117" i="2"/>
  <c r="I118" i="2" s="1"/>
  <c r="AG118" i="2"/>
  <c r="O118" i="2"/>
  <c r="W118" i="2"/>
  <c r="X118" i="2"/>
  <c r="AK118" i="2"/>
  <c r="J118" i="2"/>
  <c r="AF118" i="2"/>
  <c r="AP15" i="2"/>
  <c r="AP7" i="2"/>
  <c r="U115" i="2"/>
  <c r="G117" i="2"/>
  <c r="K118" i="2"/>
  <c r="AP16" i="2"/>
  <c r="AB13" i="2"/>
  <c r="U13" i="2"/>
  <c r="N13" i="2"/>
  <c r="AP28" i="2"/>
  <c r="AP34" i="2" s="1"/>
  <c r="AB19" i="2" l="1"/>
  <c r="AB116" i="2"/>
  <c r="AB117" i="2" s="1"/>
  <c r="AP115" i="2"/>
  <c r="N19" i="2"/>
  <c r="N116" i="2"/>
  <c r="G118" i="2"/>
  <c r="G119" i="2" s="1"/>
  <c r="I119" i="2" s="1"/>
  <c r="J119" i="2" s="1"/>
  <c r="K119" i="2" s="1"/>
  <c r="L119" i="2" s="1"/>
  <c r="M119" i="2" s="1"/>
  <c r="U19" i="2"/>
  <c r="U116" i="2"/>
  <c r="U117" i="2" s="1"/>
  <c r="AP17" i="2"/>
  <c r="AI13" i="2"/>
  <c r="N117" i="2" l="1"/>
  <c r="N118" i="2" s="1"/>
  <c r="U118" i="2"/>
  <c r="AI19" i="2"/>
  <c r="AI116" i="2"/>
  <c r="AI117" i="2" s="1"/>
  <c r="AB118" i="2"/>
  <c r="AP13" i="2"/>
  <c r="AP19" i="2" s="1"/>
  <c r="N119" i="2" l="1"/>
  <c r="O119" i="2" s="1"/>
  <c r="P119" i="2" s="1"/>
  <c r="Q119" i="2" s="1"/>
  <c r="R119" i="2" s="1"/>
  <c r="S119" i="2" s="1"/>
  <c r="T119" i="2" s="1"/>
  <c r="U119" i="2" s="1"/>
  <c r="V119" i="2" s="1"/>
  <c r="W119" i="2" s="1"/>
  <c r="X119" i="2" s="1"/>
  <c r="Y119" i="2" s="1"/>
  <c r="Z119" i="2" s="1"/>
  <c r="AA119" i="2" s="1"/>
  <c r="AB119" i="2" s="1"/>
  <c r="AC119" i="2" s="1"/>
  <c r="AD119" i="2" s="1"/>
  <c r="AE119" i="2" s="1"/>
  <c r="AF119" i="2" s="1"/>
  <c r="AG119" i="2" s="1"/>
  <c r="AH119" i="2" s="1"/>
  <c r="AI119" i="2" s="1"/>
  <c r="AJ119" i="2" s="1"/>
  <c r="AK119" i="2" s="1"/>
  <c r="AI118" i="2"/>
  <c r="AP117" i="2"/>
  <c r="AP116" i="2"/>
  <c r="AO119" i="2" l="1"/>
  <c r="AL119" i="2"/>
  <c r="AM119" i="2" s="1"/>
  <c r="AN119" i="2" s="1"/>
  <c r="AP118" i="2"/>
  <c r="AP119" i="2"/>
  <c r="AS17" i="3" l="1"/>
  <c r="AL13" i="3" l="1"/>
  <c r="AL19" i="3" l="1"/>
  <c r="AL118" i="3"/>
  <c r="AS13" i="3"/>
  <c r="AL119" i="3" l="1"/>
  <c r="AL121" i="3" s="1"/>
  <c r="AS118" i="3"/>
  <c r="AS19" i="3"/>
  <c r="AL120" i="3" l="1"/>
  <c r="AS120" i="3" s="1"/>
  <c r="AM121" i="3"/>
  <c r="AN121" i="3" s="1"/>
  <c r="AO121" i="3" s="1"/>
  <c r="AP121" i="3" s="1"/>
  <c r="AQ121" i="3" s="1"/>
  <c r="AR121" i="3" s="1"/>
  <c r="AS119" i="3"/>
  <c r="AS121" i="3" s="1"/>
</calcChain>
</file>

<file path=xl/comments1.xml><?xml version="1.0" encoding="utf-8"?>
<comments xmlns="http://schemas.openxmlformats.org/spreadsheetml/2006/main">
  <authors>
    <author>admin</author>
  </authors>
  <commentList>
    <comment ref="AO2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O3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O3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<sst xmlns="http://schemas.openxmlformats.org/spreadsheetml/2006/main" count="810" uniqueCount="114">
  <si>
    <t>Аренда Волочаевская 20 Базис</t>
  </si>
  <si>
    <t>Аренда авто 2 штуки Базис</t>
  </si>
  <si>
    <t>СанТехКомплект аренда МК (за офис 7)</t>
  </si>
  <si>
    <t>ЗП, Налоги с ЗП (МК, МКХ, Базис)</t>
  </si>
  <si>
    <t>Кредит МК (автоплатеж)</t>
  </si>
  <si>
    <t>Лизинг станок (Базис)</t>
  </si>
  <si>
    <t>Лизинг тележка (Базис)</t>
  </si>
  <si>
    <t>Кредит Базис (автоплатеж)</t>
  </si>
  <si>
    <t>СОФПП (Базис)</t>
  </si>
  <si>
    <t>Аренда ИП Болотов (пом.5 ) МКХ</t>
  </si>
  <si>
    <t>Аренда ИП Кузнецов</t>
  </si>
  <si>
    <t>Убощица 2 офис (МК Холдинг)</t>
  </si>
  <si>
    <t>Манго Телеком (Базис) телефония</t>
  </si>
  <si>
    <t>Комтехцентр (интернет) МК</t>
  </si>
  <si>
    <t>Аренда Авто (МК) ДС</t>
  </si>
  <si>
    <t>Компания</t>
  </si>
  <si>
    <t>Заработная плата</t>
  </si>
  <si>
    <t>Налоги</t>
  </si>
  <si>
    <t>Кредиты и лизинг</t>
  </si>
  <si>
    <t>Аренда офисов.</t>
  </si>
  <si>
    <t>Телефония, связь, интернет</t>
  </si>
  <si>
    <t>Договора ГПХ</t>
  </si>
  <si>
    <t>Прочие (Общехохы)</t>
  </si>
  <si>
    <t>Транспрт, Аренда, авто</t>
  </si>
  <si>
    <t>Итого за месяц</t>
  </si>
  <si>
    <t xml:space="preserve">Месяц  </t>
  </si>
  <si>
    <t>Расходы</t>
  </si>
  <si>
    <t>Текущая деятельность</t>
  </si>
  <si>
    <t>Выручка по контрактам</t>
  </si>
  <si>
    <t>План реализации тек. Месяца</t>
  </si>
  <si>
    <t>Наименование</t>
  </si>
  <si>
    <t>Статья</t>
  </si>
  <si>
    <t>1.</t>
  </si>
  <si>
    <t>Выручка Наличка</t>
  </si>
  <si>
    <t>№№</t>
  </si>
  <si>
    <t>БДДС на</t>
  </si>
  <si>
    <t>вт</t>
  </si>
  <si>
    <t>ср</t>
  </si>
  <si>
    <t>чт</t>
  </si>
  <si>
    <t>пт</t>
  </si>
  <si>
    <t>сб</t>
  </si>
  <si>
    <t>вс</t>
  </si>
  <si>
    <t>пн</t>
  </si>
  <si>
    <t>Закуп ТМЦ</t>
  </si>
  <si>
    <t>Проч. Расход</t>
  </si>
  <si>
    <t>Резул. 1.</t>
  </si>
  <si>
    <t>Результат</t>
  </si>
  <si>
    <t>Итого расходов</t>
  </si>
  <si>
    <t>2.</t>
  </si>
  <si>
    <t>План Возврата ДКЗ</t>
  </si>
  <si>
    <t>Резул. 2.</t>
  </si>
  <si>
    <t>Проч.</t>
  </si>
  <si>
    <t>Кредиторская задолж. Менеджер 1</t>
  </si>
  <si>
    <t>Дебеторская задолж. Менеджер 1</t>
  </si>
  <si>
    <t>*</t>
  </si>
  <si>
    <t>Поступл.</t>
  </si>
  <si>
    <t>3.</t>
  </si>
  <si>
    <t>Резул. 3.</t>
  </si>
  <si>
    <t>Итог поступлений</t>
  </si>
  <si>
    <t>ВСЕГО</t>
  </si>
  <si>
    <t>Проверка "0"</t>
  </si>
  <si>
    <t>тыс.руб.</t>
  </si>
  <si>
    <t xml:space="preserve"> </t>
  </si>
  <si>
    <t>НДС (Базис)</t>
  </si>
  <si>
    <t>Прибыль (платеж 28/10 )</t>
  </si>
  <si>
    <t>Комисс банка</t>
  </si>
  <si>
    <t>Расходы на цех (газ,  проч.)</t>
  </si>
  <si>
    <t>остаток на сч.</t>
  </si>
  <si>
    <t>Журнал</t>
  </si>
  <si>
    <t>НДФЛ (с аренды)</t>
  </si>
  <si>
    <t>Почта,</t>
  </si>
  <si>
    <t>Канцелярия, чай, кофе</t>
  </si>
  <si>
    <t>Прочие расх. На произв.</t>
  </si>
  <si>
    <t>Расходы И</t>
  </si>
  <si>
    <t>Расходы Д.</t>
  </si>
  <si>
    <t>**</t>
  </si>
  <si>
    <t>ТЗР (4%)</t>
  </si>
  <si>
    <t>Доп. Расходы(0,5%)</t>
  </si>
  <si>
    <t>Нарастающий итог</t>
  </si>
  <si>
    <t>ППР</t>
  </si>
  <si>
    <t>Премия цеха</t>
  </si>
  <si>
    <t>Недополученная выручка</t>
  </si>
  <si>
    <t>Вознагр. (12%) (от 3750)</t>
  </si>
  <si>
    <t>Комисс обезнал(Ж)</t>
  </si>
  <si>
    <t>Стас (Ж)</t>
  </si>
  <si>
    <t>Аванс (Мк, Базис, МКХ) (Ж 200)</t>
  </si>
  <si>
    <t>Проч. (перенос на декабрь)</t>
  </si>
  <si>
    <t>Для журнала (Ж) (Вознагр +200)</t>
  </si>
  <si>
    <t>Декабрь 22г</t>
  </si>
  <si>
    <t>Дебеторская задолж.</t>
  </si>
  <si>
    <t xml:space="preserve">Кредиторская задолж. </t>
  </si>
  <si>
    <t>Антон</t>
  </si>
  <si>
    <t>КАССОВЫЙ РАЗРЫВ</t>
  </si>
  <si>
    <t xml:space="preserve">Вознагр. (12%) </t>
  </si>
  <si>
    <t>Договор Услуг ИП</t>
  </si>
  <si>
    <t>Взнос в уставной капиталл</t>
  </si>
  <si>
    <t>Реестр</t>
  </si>
  <si>
    <t>Лизинг Гибочный станок</t>
  </si>
  <si>
    <t>Кредит Базис (1 000 000)</t>
  </si>
  <si>
    <t>Кредит Базис (2 000 000)</t>
  </si>
  <si>
    <t>Кредит Базис ( 1 200 000)</t>
  </si>
  <si>
    <t>Кредит Базис(2 800 000)</t>
  </si>
  <si>
    <t>Кредит МК (3 000 000)</t>
  </si>
  <si>
    <t>Кредит МК (2 000 000)</t>
  </si>
  <si>
    <t>Кредит МК (1 850 000)</t>
  </si>
  <si>
    <t>Печать</t>
  </si>
  <si>
    <t>Ежемесячный расход</t>
  </si>
  <si>
    <t>Комисс (Ж)(15%)</t>
  </si>
  <si>
    <t>% по кредитам (без лизанга)</t>
  </si>
  <si>
    <t>Всего</t>
  </si>
  <si>
    <t>Лизинговые платежи</t>
  </si>
  <si>
    <t>Налги с з/пл</t>
  </si>
  <si>
    <t>Проч. Налог</t>
  </si>
  <si>
    <t>Для журнала (Ж)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</si>
</sst>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_ ;\-#,##0\ "/>
    <numFmt numFmtId="165" formatCode="_-* #,##0\ _₽_-;\-* #,##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indent="1"/>
    </xf>
    <xf numFmtId="0" fontId="1" fillId="4" borderId="1" xfId="0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164" fontId="3" fillId="7" borderId="1" xfId="0" applyNumberFormat="1" applyFont="1" applyFill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164" fontId="4" fillId="8" borderId="1" xfId="0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indent="1"/>
    </xf>
    <xf numFmtId="164" fontId="4" fillId="6" borderId="1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4" fillId="6" borderId="1" xfId="0" applyFont="1" applyFill="1" applyBorder="1" applyAlignment="1">
      <alignment horizontal="left" vertical="center" indent="9"/>
    </xf>
    <xf numFmtId="0" fontId="1" fillId="3" borderId="1" xfId="0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2" fillId="7" borderId="1" xfId="0" applyFont="1" applyFill="1" applyBorder="1" applyAlignment="1">
      <alignment horizontal="left" vertical="center" indent="1"/>
    </xf>
    <xf numFmtId="0" fontId="1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Continuous" vertical="center"/>
    </xf>
    <xf numFmtId="0" fontId="4" fillId="5" borderId="9" xfId="0" applyFont="1" applyFill="1" applyBorder="1" applyAlignment="1">
      <alignment horizontal="centerContinuous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Continuous" vertical="center"/>
    </xf>
    <xf numFmtId="0" fontId="1" fillId="5" borderId="8" xfId="0" applyFont="1" applyFill="1" applyBorder="1" applyAlignment="1">
      <alignment horizontal="centerContinuous" vertical="center"/>
    </xf>
    <xf numFmtId="17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6" borderId="1" xfId="1" applyNumberFormat="1" applyFont="1" applyFill="1" applyBorder="1" applyAlignment="1">
      <alignment vertical="center"/>
    </xf>
    <xf numFmtId="165" fontId="4" fillId="6" borderId="1" xfId="1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121"/>
  <sheetViews>
    <sheetView zoomScale="85" zoomScaleNormal="85" workbookViewId="0">
      <pane xSplit="7" ySplit="10" topLeftCell="I11" activePane="bottomRight" state="frozen"/>
      <selection pane="topRight" activeCell="H1" sqref="H1"/>
      <selection pane="bottomLeft" activeCell="A11" sqref="A11"/>
      <selection pane="bottomRight" activeCell="K23" sqref="K23:AN23"/>
    </sheetView>
  </sheetViews>
  <sheetFormatPr defaultColWidth="37.7109375" defaultRowHeight="15.75" outlineLevelRow="2" outlineLevelCol="1" x14ac:dyDescent="0.25"/>
  <cols>
    <col min="1" max="1" width="4.140625" style="1" customWidth="1"/>
    <col min="2" max="2" width="4.28515625" style="1" customWidth="1"/>
    <col min="3" max="3" width="4" style="30" customWidth="1"/>
    <col min="4" max="4" width="13.42578125" style="1" customWidth="1"/>
    <col min="5" max="5" width="22.140625" style="1" customWidth="1"/>
    <col min="6" max="6" width="14.28515625" style="1" hidden="1" customWidth="1"/>
    <col min="7" max="8" width="6.85546875" style="1" hidden="1" customWidth="1"/>
    <col min="9" max="9" width="12" style="1" customWidth="1"/>
    <col min="10" max="10" width="13" style="1" customWidth="1"/>
    <col min="11" max="11" width="11.42578125" style="1" customWidth="1"/>
    <col min="12" max="13" width="8.7109375" style="1" hidden="1" customWidth="1" outlineLevel="1"/>
    <col min="14" max="14" width="8.7109375" style="1" hidden="1" customWidth="1"/>
    <col min="15" max="15" width="8.7109375" style="1" bestFit="1" customWidth="1"/>
    <col min="16" max="16" width="8.7109375" style="1" hidden="1" customWidth="1"/>
    <col min="17" max="18" width="8.7109375" style="1" bestFit="1" customWidth="1"/>
    <col min="19" max="20" width="8.7109375" style="1" bestFit="1" customWidth="1" outlineLevel="1"/>
    <col min="21" max="21" width="8.7109375" style="1" bestFit="1" customWidth="1"/>
    <col min="22" max="23" width="8.7109375" style="1" hidden="1" customWidth="1"/>
    <col min="24" max="25" width="10.85546875" style="1" bestFit="1" customWidth="1"/>
    <col min="26" max="27" width="10.85546875" style="1" hidden="1" customWidth="1" outlineLevel="1"/>
    <col min="28" max="28" width="10.85546875" style="1" bestFit="1" customWidth="1" collapsed="1"/>
    <col min="29" max="32" width="10.85546875" style="1" bestFit="1" customWidth="1"/>
    <col min="33" max="34" width="10.85546875" style="1" hidden="1" customWidth="1" outlineLevel="1"/>
    <col min="35" max="35" width="10.85546875" style="1" bestFit="1" customWidth="1" collapsed="1"/>
    <col min="36" max="40" width="10.85546875" style="1" bestFit="1" customWidth="1"/>
    <col min="41" max="41" width="10.85546875" style="1" hidden="1" customWidth="1"/>
    <col min="42" max="42" width="17.85546875" style="1" bestFit="1" customWidth="1"/>
    <col min="43" max="16384" width="37.7109375" style="1"/>
  </cols>
  <sheetData>
    <row r="1" spans="1:42" s="2" customFormat="1" x14ac:dyDescent="0.25">
      <c r="C1" s="6"/>
      <c r="D1" s="2" t="s">
        <v>35</v>
      </c>
      <c r="E1" s="2" t="s">
        <v>88</v>
      </c>
      <c r="F1" s="1"/>
      <c r="L1" s="1"/>
      <c r="M1" s="1"/>
      <c r="S1" s="1"/>
      <c r="T1" s="1"/>
      <c r="Z1" s="1"/>
      <c r="AA1" s="1"/>
      <c r="AG1" s="1"/>
      <c r="AH1" s="1"/>
      <c r="AP1" s="2" t="s">
        <v>61</v>
      </c>
    </row>
    <row r="3" spans="1:42" s="2" customFormat="1" ht="23.25" customHeight="1" x14ac:dyDescent="0.25">
      <c r="A3" s="2" t="s">
        <v>54</v>
      </c>
      <c r="B3" s="2" t="s">
        <v>75</v>
      </c>
      <c r="C3" s="55" t="s">
        <v>34</v>
      </c>
      <c r="D3" s="58" t="s">
        <v>31</v>
      </c>
      <c r="E3" s="58" t="s">
        <v>30</v>
      </c>
      <c r="F3" s="58" t="s">
        <v>15</v>
      </c>
      <c r="G3" s="60" t="s">
        <v>25</v>
      </c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59" t="s">
        <v>24</v>
      </c>
    </row>
    <row r="4" spans="1:42" s="2" customFormat="1" ht="23.25" customHeight="1" x14ac:dyDescent="0.25">
      <c r="A4" s="2" t="s">
        <v>54</v>
      </c>
      <c r="B4" s="2" t="s">
        <v>75</v>
      </c>
      <c r="C4" s="56"/>
      <c r="D4" s="58"/>
      <c r="E4" s="58"/>
      <c r="F4" s="58"/>
      <c r="G4" s="19"/>
      <c r="H4" s="41"/>
      <c r="I4" s="19"/>
      <c r="J4" s="19">
        <v>1</v>
      </c>
      <c r="K4" s="41">
        <v>2</v>
      </c>
      <c r="L4" s="41">
        <v>3</v>
      </c>
      <c r="M4" s="41">
        <v>4</v>
      </c>
      <c r="N4" s="41">
        <v>5</v>
      </c>
      <c r="O4" s="41">
        <v>6</v>
      </c>
      <c r="P4" s="41">
        <v>7</v>
      </c>
      <c r="Q4" s="41">
        <v>8</v>
      </c>
      <c r="R4" s="41">
        <v>9</v>
      </c>
      <c r="S4" s="41">
        <v>10</v>
      </c>
      <c r="T4" s="41">
        <v>11</v>
      </c>
      <c r="U4" s="41">
        <v>12</v>
      </c>
      <c r="V4" s="41">
        <v>13</v>
      </c>
      <c r="W4" s="41">
        <v>14</v>
      </c>
      <c r="X4" s="41">
        <v>15</v>
      </c>
      <c r="Y4" s="41">
        <v>16</v>
      </c>
      <c r="Z4" s="41">
        <v>17</v>
      </c>
      <c r="AA4" s="41">
        <v>18</v>
      </c>
      <c r="AB4" s="41">
        <v>19</v>
      </c>
      <c r="AC4" s="41">
        <v>20</v>
      </c>
      <c r="AD4" s="41">
        <v>21</v>
      </c>
      <c r="AE4" s="41">
        <v>22</v>
      </c>
      <c r="AF4" s="41">
        <v>23</v>
      </c>
      <c r="AG4" s="41">
        <v>24</v>
      </c>
      <c r="AH4" s="41">
        <v>25</v>
      </c>
      <c r="AI4" s="41">
        <v>26</v>
      </c>
      <c r="AJ4" s="41">
        <v>27</v>
      </c>
      <c r="AK4" s="41">
        <v>28</v>
      </c>
      <c r="AL4" s="41">
        <v>29</v>
      </c>
      <c r="AM4" s="41">
        <v>30</v>
      </c>
      <c r="AN4" s="41">
        <v>31</v>
      </c>
      <c r="AO4" s="41"/>
      <c r="AP4" s="59"/>
    </row>
    <row r="5" spans="1:42" s="2" customFormat="1" ht="23.25" customHeight="1" x14ac:dyDescent="0.25">
      <c r="A5" s="2" t="s">
        <v>54</v>
      </c>
      <c r="B5" s="2" t="s">
        <v>75</v>
      </c>
      <c r="C5" s="57"/>
      <c r="D5" s="58"/>
      <c r="E5" s="58"/>
      <c r="F5" s="19"/>
      <c r="G5" s="19"/>
      <c r="H5" s="41"/>
      <c r="I5" s="19"/>
      <c r="J5" s="19" t="s">
        <v>38</v>
      </c>
      <c r="K5" s="19" t="s">
        <v>39</v>
      </c>
      <c r="L5" s="19" t="s">
        <v>40</v>
      </c>
      <c r="M5" s="19" t="s">
        <v>41</v>
      </c>
      <c r="N5" s="19" t="s">
        <v>42</v>
      </c>
      <c r="O5" s="19" t="s">
        <v>36</v>
      </c>
      <c r="P5" s="19" t="s">
        <v>37</v>
      </c>
      <c r="Q5" s="19" t="s">
        <v>38</v>
      </c>
      <c r="R5" s="19" t="s">
        <v>39</v>
      </c>
      <c r="S5" s="19" t="s">
        <v>40</v>
      </c>
      <c r="T5" s="19" t="s">
        <v>41</v>
      </c>
      <c r="U5" s="19" t="s">
        <v>42</v>
      </c>
      <c r="V5" s="19" t="s">
        <v>36</v>
      </c>
      <c r="W5" s="19" t="s">
        <v>37</v>
      </c>
      <c r="X5" s="19" t="s">
        <v>38</v>
      </c>
      <c r="Y5" s="19" t="s">
        <v>39</v>
      </c>
      <c r="Z5" s="19" t="s">
        <v>40</v>
      </c>
      <c r="AA5" s="19" t="s">
        <v>41</v>
      </c>
      <c r="AB5" s="19" t="s">
        <v>42</v>
      </c>
      <c r="AC5" s="19" t="s">
        <v>36</v>
      </c>
      <c r="AD5" s="19" t="s">
        <v>37</v>
      </c>
      <c r="AE5" s="19" t="s">
        <v>38</v>
      </c>
      <c r="AF5" s="19" t="s">
        <v>39</v>
      </c>
      <c r="AG5" s="19" t="s">
        <v>40</v>
      </c>
      <c r="AH5" s="19" t="s">
        <v>41</v>
      </c>
      <c r="AI5" s="19" t="s">
        <v>42</v>
      </c>
      <c r="AJ5" s="19" t="s">
        <v>36</v>
      </c>
      <c r="AK5" s="41" t="s">
        <v>37</v>
      </c>
      <c r="AL5" s="41" t="s">
        <v>38</v>
      </c>
      <c r="AM5" s="41" t="s">
        <v>39</v>
      </c>
      <c r="AN5" s="41" t="s">
        <v>40</v>
      </c>
      <c r="AO5" s="19"/>
      <c r="AP5" s="59"/>
    </row>
    <row r="6" spans="1:42" s="2" customFormat="1" ht="35.25" customHeight="1" x14ac:dyDescent="0.25">
      <c r="A6" s="2" t="s">
        <v>54</v>
      </c>
      <c r="B6" s="2" t="s">
        <v>75</v>
      </c>
      <c r="C6" s="32" t="s">
        <v>32</v>
      </c>
      <c r="D6" s="36" t="s">
        <v>29</v>
      </c>
      <c r="E6" s="20"/>
      <c r="F6" s="29"/>
      <c r="G6" s="20"/>
      <c r="H6" s="20"/>
      <c r="I6" s="20"/>
      <c r="J6" s="20"/>
      <c r="K6" s="20"/>
      <c r="L6" s="29"/>
      <c r="M6" s="29"/>
      <c r="N6" s="20"/>
      <c r="O6" s="20"/>
      <c r="P6" s="20"/>
      <c r="Q6" s="20"/>
      <c r="R6" s="20"/>
      <c r="S6" s="29"/>
      <c r="T6" s="29"/>
      <c r="U6" s="20"/>
      <c r="V6" s="20"/>
      <c r="W6" s="20"/>
      <c r="X6" s="20"/>
      <c r="Y6" s="20"/>
      <c r="Z6" s="29"/>
      <c r="AA6" s="29"/>
      <c r="AB6" s="20"/>
      <c r="AC6" s="20"/>
      <c r="AD6" s="20"/>
      <c r="AE6" s="20"/>
      <c r="AF6" s="20"/>
      <c r="AG6" s="29"/>
      <c r="AH6" s="29"/>
      <c r="AI6" s="20"/>
      <c r="AJ6" s="20"/>
      <c r="AK6" s="20"/>
      <c r="AL6" s="20"/>
      <c r="AM6" s="20"/>
      <c r="AN6" s="20"/>
      <c r="AO6" s="20"/>
      <c r="AP6" s="21"/>
    </row>
    <row r="7" spans="1:42" s="2" customFormat="1" ht="23.25" customHeight="1" x14ac:dyDescent="0.25">
      <c r="A7" s="2" t="s">
        <v>54</v>
      </c>
      <c r="B7" s="2" t="s">
        <v>75</v>
      </c>
      <c r="C7" s="31" t="s">
        <v>32</v>
      </c>
      <c r="D7" s="15" t="s">
        <v>55</v>
      </c>
      <c r="E7" s="15" t="s">
        <v>58</v>
      </c>
      <c r="F7" s="16"/>
      <c r="G7" s="17">
        <f>SUM(G8:G12)</f>
        <v>0</v>
      </c>
      <c r="H7" s="17"/>
      <c r="I7" s="17">
        <f t="shared" ref="I7:AO7" si="0">SUM(I8:I12)</f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si="0"/>
        <v>0</v>
      </c>
      <c r="U7" s="17">
        <f t="shared" si="0"/>
        <v>0</v>
      </c>
      <c r="V7" s="17">
        <f t="shared" si="0"/>
        <v>0</v>
      </c>
      <c r="W7" s="17">
        <f t="shared" si="0"/>
        <v>0</v>
      </c>
      <c r="X7" s="17">
        <f t="shared" si="0"/>
        <v>0</v>
      </c>
      <c r="Y7" s="17">
        <f t="shared" si="0"/>
        <v>0</v>
      </c>
      <c r="Z7" s="17">
        <f t="shared" si="0"/>
        <v>0</v>
      </c>
      <c r="AA7" s="17">
        <f t="shared" si="0"/>
        <v>0</v>
      </c>
      <c r="AB7" s="17">
        <f t="shared" si="0"/>
        <v>0</v>
      </c>
      <c r="AC7" s="17">
        <f t="shared" si="0"/>
        <v>0</v>
      </c>
      <c r="AD7" s="17">
        <f t="shared" si="0"/>
        <v>0</v>
      </c>
      <c r="AE7" s="17">
        <f t="shared" si="0"/>
        <v>0</v>
      </c>
      <c r="AF7" s="17">
        <f t="shared" si="0"/>
        <v>0</v>
      </c>
      <c r="AG7" s="17">
        <f t="shared" si="0"/>
        <v>0</v>
      </c>
      <c r="AH7" s="17">
        <f t="shared" si="0"/>
        <v>0</v>
      </c>
      <c r="AI7" s="17">
        <f t="shared" si="0"/>
        <v>0</v>
      </c>
      <c r="AJ7" s="17">
        <f t="shared" si="0"/>
        <v>0</v>
      </c>
      <c r="AK7" s="17">
        <f t="shared" si="0"/>
        <v>0</v>
      </c>
      <c r="AL7" s="17">
        <f t="shared" si="0"/>
        <v>0</v>
      </c>
      <c r="AM7" s="17">
        <f t="shared" si="0"/>
        <v>0</v>
      </c>
      <c r="AN7" s="17">
        <f t="shared" si="0"/>
        <v>0</v>
      </c>
      <c r="AO7" s="17">
        <f t="shared" si="0"/>
        <v>0</v>
      </c>
      <c r="AP7" s="18">
        <f>SUM(G7:AO7)</f>
        <v>0</v>
      </c>
    </row>
    <row r="8" spans="1:42" s="2" customFormat="1" ht="23.25" customHeight="1" x14ac:dyDescent="0.25">
      <c r="B8" s="2" t="s">
        <v>75</v>
      </c>
      <c r="C8" s="14" t="s">
        <v>32</v>
      </c>
      <c r="D8" s="9"/>
      <c r="E8" s="10" t="s">
        <v>28</v>
      </c>
      <c r="F8" s="11"/>
      <c r="G8" s="3"/>
      <c r="H8" s="3"/>
      <c r="I8" s="3"/>
      <c r="J8" s="3"/>
      <c r="K8" s="3"/>
      <c r="L8" s="3"/>
      <c r="M8" s="3"/>
      <c r="N8" s="2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12">
        <f t="shared" ref="AP8:AP13" si="1">SUM(G8:AO8)</f>
        <v>0</v>
      </c>
    </row>
    <row r="9" spans="1:42" s="2" customFormat="1" ht="23.25" customHeight="1" x14ac:dyDescent="0.25">
      <c r="B9" s="2" t="s">
        <v>75</v>
      </c>
      <c r="C9" s="14" t="s">
        <v>32</v>
      </c>
      <c r="D9" s="9"/>
      <c r="E9" s="10" t="s">
        <v>33</v>
      </c>
      <c r="F9" s="11"/>
      <c r="G9" s="3"/>
      <c r="H9" s="3"/>
      <c r="I9" s="3"/>
      <c r="J9" s="3"/>
      <c r="K9" s="3"/>
      <c r="L9" s="3"/>
      <c r="M9" s="3"/>
      <c r="N9" s="2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12">
        <f t="shared" si="1"/>
        <v>0</v>
      </c>
    </row>
    <row r="10" spans="1:42" s="2" customFormat="1" ht="23.25" customHeight="1" x14ac:dyDescent="0.25">
      <c r="B10" s="2" t="s">
        <v>75</v>
      </c>
      <c r="C10" s="14" t="s">
        <v>32</v>
      </c>
      <c r="D10" s="9"/>
      <c r="E10" s="13" t="s">
        <v>81</v>
      </c>
      <c r="F10" s="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22"/>
      <c r="AP10" s="3">
        <f t="shared" si="1"/>
        <v>0</v>
      </c>
    </row>
    <row r="11" spans="1:42" s="2" customFormat="1" ht="23.25" customHeight="1" outlineLevel="1" x14ac:dyDescent="0.25">
      <c r="C11" s="14" t="s">
        <v>32</v>
      </c>
      <c r="D11" s="9"/>
      <c r="E11" s="13"/>
      <c r="F11" s="9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>
        <f t="shared" si="1"/>
        <v>0</v>
      </c>
    </row>
    <row r="12" spans="1:42" s="2" customFormat="1" ht="23.25" customHeight="1" outlineLevel="1" x14ac:dyDescent="0.25">
      <c r="C12" s="14" t="s">
        <v>32</v>
      </c>
      <c r="D12" s="9"/>
      <c r="E12" s="13"/>
      <c r="F12" s="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>
        <f t="shared" si="1"/>
        <v>0</v>
      </c>
    </row>
    <row r="13" spans="1:42" s="2" customFormat="1" ht="23.25" customHeight="1" x14ac:dyDescent="0.25">
      <c r="A13" s="2" t="s">
        <v>54</v>
      </c>
      <c r="B13" s="2" t="s">
        <v>75</v>
      </c>
      <c r="C13" s="31" t="s">
        <v>32</v>
      </c>
      <c r="D13" s="15" t="s">
        <v>26</v>
      </c>
      <c r="E13" s="15" t="s">
        <v>47</v>
      </c>
      <c r="F13" s="16"/>
      <c r="G13" s="17">
        <f>SUM(G14:G18)</f>
        <v>0</v>
      </c>
      <c r="H13" s="17"/>
      <c r="I13" s="17">
        <f t="shared" ref="I13:AO13" si="2">SUM(I14:I18)</f>
        <v>0</v>
      </c>
      <c r="J13" s="17">
        <f t="shared" si="2"/>
        <v>0</v>
      </c>
      <c r="K13" s="17">
        <f t="shared" si="2"/>
        <v>0</v>
      </c>
      <c r="L13" s="17">
        <f t="shared" si="2"/>
        <v>0</v>
      </c>
      <c r="M13" s="17">
        <f t="shared" si="2"/>
        <v>0</v>
      </c>
      <c r="N13" s="17">
        <f t="shared" si="2"/>
        <v>0</v>
      </c>
      <c r="O13" s="17">
        <f t="shared" si="2"/>
        <v>0</v>
      </c>
      <c r="P13" s="17">
        <f t="shared" si="2"/>
        <v>0</v>
      </c>
      <c r="Q13" s="17">
        <f t="shared" si="2"/>
        <v>0</v>
      </c>
      <c r="R13" s="17">
        <f t="shared" si="2"/>
        <v>0</v>
      </c>
      <c r="S13" s="17">
        <f t="shared" si="2"/>
        <v>0</v>
      </c>
      <c r="T13" s="17">
        <f t="shared" si="2"/>
        <v>0</v>
      </c>
      <c r="U13" s="17">
        <f t="shared" si="2"/>
        <v>0</v>
      </c>
      <c r="V13" s="17">
        <f t="shared" si="2"/>
        <v>0</v>
      </c>
      <c r="W13" s="17">
        <f t="shared" si="2"/>
        <v>0</v>
      </c>
      <c r="X13" s="17">
        <f t="shared" si="2"/>
        <v>0</v>
      </c>
      <c r="Y13" s="17">
        <f t="shared" si="2"/>
        <v>0</v>
      </c>
      <c r="Z13" s="17">
        <f t="shared" si="2"/>
        <v>0</v>
      </c>
      <c r="AA13" s="17">
        <f t="shared" si="2"/>
        <v>0</v>
      </c>
      <c r="AB13" s="17">
        <f t="shared" si="2"/>
        <v>0</v>
      </c>
      <c r="AC13" s="17">
        <f t="shared" si="2"/>
        <v>0</v>
      </c>
      <c r="AD13" s="17">
        <f t="shared" si="2"/>
        <v>0</v>
      </c>
      <c r="AE13" s="17">
        <f t="shared" si="2"/>
        <v>0</v>
      </c>
      <c r="AF13" s="17">
        <f t="shared" si="2"/>
        <v>0</v>
      </c>
      <c r="AG13" s="17">
        <f t="shared" si="2"/>
        <v>0</v>
      </c>
      <c r="AH13" s="17">
        <f t="shared" si="2"/>
        <v>0</v>
      </c>
      <c r="AI13" s="17">
        <f t="shared" si="2"/>
        <v>0</v>
      </c>
      <c r="AJ13" s="17">
        <f t="shared" si="2"/>
        <v>0</v>
      </c>
      <c r="AK13" s="17">
        <f t="shared" si="2"/>
        <v>0</v>
      </c>
      <c r="AL13" s="17">
        <f t="shared" si="2"/>
        <v>0</v>
      </c>
      <c r="AM13" s="17">
        <f t="shared" si="2"/>
        <v>0</v>
      </c>
      <c r="AN13" s="17">
        <f t="shared" si="2"/>
        <v>0</v>
      </c>
      <c r="AO13" s="17">
        <f t="shared" si="2"/>
        <v>0</v>
      </c>
      <c r="AP13" s="17">
        <f t="shared" si="1"/>
        <v>0</v>
      </c>
    </row>
    <row r="14" spans="1:42" s="2" customFormat="1" ht="23.25" customHeight="1" x14ac:dyDescent="0.25">
      <c r="B14" s="2" t="s">
        <v>75</v>
      </c>
      <c r="C14" s="14" t="s">
        <v>32</v>
      </c>
      <c r="D14" s="9"/>
      <c r="E14" s="10" t="s">
        <v>43</v>
      </c>
      <c r="F14" s="11"/>
      <c r="G14" s="4"/>
      <c r="H14" s="4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12">
        <f t="shared" ref="AP14:AP18" si="3">SUM(G14:AO14)</f>
        <v>0</v>
      </c>
    </row>
    <row r="15" spans="1:42" s="2" customFormat="1" ht="23.25" customHeight="1" x14ac:dyDescent="0.25">
      <c r="B15" s="2" t="s">
        <v>75</v>
      </c>
      <c r="C15" s="14" t="s">
        <v>32</v>
      </c>
      <c r="D15" s="9"/>
      <c r="E15" s="10" t="s">
        <v>76</v>
      </c>
      <c r="F15" s="11"/>
      <c r="G15" s="3"/>
      <c r="H15" s="3"/>
      <c r="I15" s="4"/>
      <c r="J15" s="4"/>
      <c r="K15" s="4"/>
      <c r="L15" s="4"/>
      <c r="M15" s="4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12">
        <f t="shared" si="3"/>
        <v>0</v>
      </c>
    </row>
    <row r="16" spans="1:42" s="2" customFormat="1" ht="23.25" customHeight="1" x14ac:dyDescent="0.25">
      <c r="B16" s="2" t="s">
        <v>75</v>
      </c>
      <c r="C16" s="14" t="s">
        <v>32</v>
      </c>
      <c r="D16" s="7"/>
      <c r="E16" s="7" t="s">
        <v>77</v>
      </c>
      <c r="F16" s="7"/>
      <c r="G16" s="7"/>
      <c r="H16" s="7"/>
      <c r="I16" s="7"/>
      <c r="J16" s="7"/>
      <c r="K16" s="7"/>
      <c r="L16" s="7"/>
      <c r="M16" s="7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12">
        <f t="shared" si="3"/>
        <v>0</v>
      </c>
    </row>
    <row r="17" spans="1:43" s="2" customFormat="1" ht="23.25" customHeight="1" x14ac:dyDescent="0.25">
      <c r="B17" s="2" t="s">
        <v>75</v>
      </c>
      <c r="C17" s="14" t="s">
        <v>32</v>
      </c>
      <c r="D17" s="7"/>
      <c r="E17" s="7" t="s">
        <v>82</v>
      </c>
      <c r="F17" s="7"/>
      <c r="G17" s="7"/>
      <c r="H17" s="7"/>
      <c r="I17" s="7"/>
      <c r="J17" s="7"/>
      <c r="K17" s="7"/>
      <c r="L17" s="7"/>
      <c r="M17" s="7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12">
        <f t="shared" si="3"/>
        <v>0</v>
      </c>
    </row>
    <row r="18" spans="1:43" s="2" customFormat="1" ht="23.25" customHeight="1" x14ac:dyDescent="0.25">
      <c r="B18" s="2" t="s">
        <v>75</v>
      </c>
      <c r="C18" s="14" t="s">
        <v>32</v>
      </c>
      <c r="D18" s="7"/>
      <c r="E18" s="7" t="s">
        <v>44</v>
      </c>
      <c r="F18" s="7"/>
      <c r="G18" s="7"/>
      <c r="H18" s="7"/>
      <c r="I18" s="7"/>
      <c r="J18" s="7"/>
      <c r="K18" s="7"/>
      <c r="L18" s="7"/>
      <c r="M18" s="7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12">
        <f t="shared" si="3"/>
        <v>0</v>
      </c>
    </row>
    <row r="19" spans="1:43" s="2" customFormat="1" ht="23.25" customHeight="1" collapsed="1" x14ac:dyDescent="0.25">
      <c r="A19" s="2" t="s">
        <v>54</v>
      </c>
      <c r="B19" s="2" t="s">
        <v>75</v>
      </c>
      <c r="C19" s="32" t="s">
        <v>32</v>
      </c>
      <c r="D19" s="26" t="s">
        <v>45</v>
      </c>
      <c r="E19" s="27" t="s">
        <v>46</v>
      </c>
      <c r="F19" s="24"/>
      <c r="G19" s="28">
        <f>G7-G13</f>
        <v>0</v>
      </c>
      <c r="H19" s="28"/>
      <c r="I19" s="28">
        <f t="shared" ref="I19:AP19" si="4">I7-I13</f>
        <v>0</v>
      </c>
      <c r="J19" s="28">
        <f t="shared" si="4"/>
        <v>0</v>
      </c>
      <c r="K19" s="28">
        <f t="shared" si="4"/>
        <v>0</v>
      </c>
      <c r="L19" s="25">
        <f t="shared" si="4"/>
        <v>0</v>
      </c>
      <c r="M19" s="25">
        <f t="shared" si="4"/>
        <v>0</v>
      </c>
      <c r="N19" s="28">
        <f t="shared" si="4"/>
        <v>0</v>
      </c>
      <c r="O19" s="28">
        <f t="shared" si="4"/>
        <v>0</v>
      </c>
      <c r="P19" s="28">
        <f t="shared" si="4"/>
        <v>0</v>
      </c>
      <c r="Q19" s="28">
        <f t="shared" si="4"/>
        <v>0</v>
      </c>
      <c r="R19" s="28">
        <f t="shared" si="4"/>
        <v>0</v>
      </c>
      <c r="S19" s="25">
        <f t="shared" si="4"/>
        <v>0</v>
      </c>
      <c r="T19" s="25">
        <f t="shared" si="4"/>
        <v>0</v>
      </c>
      <c r="U19" s="28">
        <f t="shared" si="4"/>
        <v>0</v>
      </c>
      <c r="V19" s="28">
        <f t="shared" si="4"/>
        <v>0</v>
      </c>
      <c r="W19" s="28">
        <f t="shared" si="4"/>
        <v>0</v>
      </c>
      <c r="X19" s="28">
        <f t="shared" si="4"/>
        <v>0</v>
      </c>
      <c r="Y19" s="28">
        <f t="shared" si="4"/>
        <v>0</v>
      </c>
      <c r="Z19" s="25">
        <f t="shared" si="4"/>
        <v>0</v>
      </c>
      <c r="AA19" s="25">
        <f t="shared" si="4"/>
        <v>0</v>
      </c>
      <c r="AB19" s="28">
        <f t="shared" si="4"/>
        <v>0</v>
      </c>
      <c r="AC19" s="28">
        <f t="shared" si="4"/>
        <v>0</v>
      </c>
      <c r="AD19" s="28">
        <f t="shared" si="4"/>
        <v>0</v>
      </c>
      <c r="AE19" s="28">
        <f t="shared" si="4"/>
        <v>0</v>
      </c>
      <c r="AF19" s="28">
        <f t="shared" si="4"/>
        <v>0</v>
      </c>
      <c r="AG19" s="25">
        <f t="shared" si="4"/>
        <v>0</v>
      </c>
      <c r="AH19" s="25">
        <f t="shared" si="4"/>
        <v>0</v>
      </c>
      <c r="AI19" s="28">
        <f t="shared" si="4"/>
        <v>0</v>
      </c>
      <c r="AJ19" s="28">
        <f t="shared" si="4"/>
        <v>0</v>
      </c>
      <c r="AK19" s="28">
        <f t="shared" si="4"/>
        <v>0</v>
      </c>
      <c r="AL19" s="28">
        <f t="shared" si="4"/>
        <v>0</v>
      </c>
      <c r="AM19" s="28">
        <f t="shared" si="4"/>
        <v>0</v>
      </c>
      <c r="AN19" s="28">
        <f t="shared" si="4"/>
        <v>0</v>
      </c>
      <c r="AO19" s="28">
        <f t="shared" si="4"/>
        <v>0</v>
      </c>
      <c r="AP19" s="28">
        <f t="shared" si="4"/>
        <v>0</v>
      </c>
    </row>
    <row r="20" spans="1:43" s="2" customFormat="1" ht="8.25" customHeight="1" x14ac:dyDescent="0.25">
      <c r="A20" s="2" t="s">
        <v>54</v>
      </c>
      <c r="B20" s="2" t="s">
        <v>75</v>
      </c>
    </row>
    <row r="21" spans="1:43" s="2" customFormat="1" ht="28.5" customHeight="1" x14ac:dyDescent="0.25">
      <c r="A21" s="2" t="s">
        <v>54</v>
      </c>
      <c r="B21" s="2" t="s">
        <v>75</v>
      </c>
      <c r="C21" s="32" t="s">
        <v>48</v>
      </c>
      <c r="D21" s="36" t="s">
        <v>49</v>
      </c>
      <c r="E21" s="20"/>
      <c r="F21" s="29"/>
      <c r="G21" s="20"/>
      <c r="H21" s="20"/>
      <c r="I21" s="20"/>
      <c r="J21" s="20"/>
      <c r="K21" s="20"/>
      <c r="L21" s="29"/>
      <c r="M21" s="29"/>
      <c r="N21" s="20"/>
      <c r="O21" s="20"/>
      <c r="P21" s="20"/>
      <c r="Q21" s="20"/>
      <c r="R21" s="20"/>
      <c r="S21" s="29"/>
      <c r="T21" s="29"/>
      <c r="U21" s="20"/>
      <c r="V21" s="20"/>
      <c r="W21" s="20"/>
      <c r="X21" s="20"/>
      <c r="Y21" s="20"/>
      <c r="Z21" s="29"/>
      <c r="AA21" s="29"/>
      <c r="AB21" s="20"/>
      <c r="AC21" s="20"/>
      <c r="AD21" s="20"/>
      <c r="AE21" s="20"/>
      <c r="AF21" s="20"/>
      <c r="AG21" s="29"/>
      <c r="AH21" s="29"/>
      <c r="AI21" s="20"/>
      <c r="AJ21" s="20"/>
      <c r="AK21" s="20"/>
      <c r="AL21" s="20"/>
      <c r="AM21" s="20"/>
      <c r="AN21" s="20"/>
      <c r="AO21" s="20"/>
      <c r="AP21" s="21"/>
    </row>
    <row r="22" spans="1:43" s="2" customFormat="1" ht="23.25" customHeight="1" x14ac:dyDescent="0.25">
      <c r="A22" s="2" t="s">
        <v>54</v>
      </c>
      <c r="B22" s="2" t="s">
        <v>75</v>
      </c>
      <c r="C22" s="31" t="s">
        <v>48</v>
      </c>
      <c r="D22" s="15" t="s">
        <v>55</v>
      </c>
      <c r="E22" s="15" t="s">
        <v>58</v>
      </c>
      <c r="F22" s="16"/>
      <c r="G22" s="17">
        <f>SUM(G23:G27)</f>
        <v>0</v>
      </c>
      <c r="H22" s="17"/>
      <c r="I22" s="17">
        <f t="shared" ref="I22:AO22" si="5">SUM(I23:I27)</f>
        <v>188.21899999999999</v>
      </c>
      <c r="J22" s="17">
        <f>SUM(J23:J27)</f>
        <v>169.65799999999999</v>
      </c>
      <c r="K22" s="17">
        <f>SUM(K23:K27)</f>
        <v>584.44100000000003</v>
      </c>
      <c r="L22" s="17">
        <f t="shared" si="5"/>
        <v>0</v>
      </c>
      <c r="M22" s="17">
        <f t="shared" si="5"/>
        <v>0</v>
      </c>
      <c r="N22" s="17">
        <f t="shared" si="5"/>
        <v>0</v>
      </c>
      <c r="O22" s="17">
        <f t="shared" si="5"/>
        <v>0</v>
      </c>
      <c r="P22" s="17">
        <f t="shared" si="5"/>
        <v>0</v>
      </c>
      <c r="Q22" s="17">
        <f t="shared" si="5"/>
        <v>57</v>
      </c>
      <c r="R22" s="17">
        <f t="shared" si="5"/>
        <v>0</v>
      </c>
      <c r="S22" s="17">
        <f>SUM(S23:S27)</f>
        <v>2.5499999999999998</v>
      </c>
      <c r="T22" s="17">
        <f t="shared" si="5"/>
        <v>0</v>
      </c>
      <c r="U22" s="17">
        <f t="shared" si="5"/>
        <v>0</v>
      </c>
      <c r="V22" s="17">
        <f t="shared" si="5"/>
        <v>0</v>
      </c>
      <c r="W22" s="17">
        <f t="shared" si="5"/>
        <v>0</v>
      </c>
      <c r="X22" s="17">
        <f t="shared" si="5"/>
        <v>4874.4139999999998</v>
      </c>
      <c r="Y22" s="17">
        <f t="shared" si="5"/>
        <v>0</v>
      </c>
      <c r="Z22" s="17">
        <f t="shared" si="5"/>
        <v>0</v>
      </c>
      <c r="AA22" s="17">
        <f t="shared" si="5"/>
        <v>0</v>
      </c>
      <c r="AB22" s="17">
        <f t="shared" si="5"/>
        <v>0</v>
      </c>
      <c r="AC22" s="17">
        <f t="shared" si="5"/>
        <v>0</v>
      </c>
      <c r="AD22" s="17">
        <f t="shared" si="5"/>
        <v>0</v>
      </c>
      <c r="AE22" s="17">
        <f t="shared" si="5"/>
        <v>0</v>
      </c>
      <c r="AF22" s="17">
        <f t="shared" si="5"/>
        <v>120</v>
      </c>
      <c r="AG22" s="17">
        <f t="shared" si="5"/>
        <v>0</v>
      </c>
      <c r="AH22" s="17">
        <f t="shared" si="5"/>
        <v>0</v>
      </c>
      <c r="AI22" s="17">
        <f t="shared" si="5"/>
        <v>0</v>
      </c>
      <c r="AJ22" s="17">
        <f t="shared" si="5"/>
        <v>0</v>
      </c>
      <c r="AK22" s="17">
        <f t="shared" si="5"/>
        <v>0</v>
      </c>
      <c r="AL22" s="17">
        <f t="shared" si="5"/>
        <v>0</v>
      </c>
      <c r="AM22" s="17">
        <f t="shared" si="5"/>
        <v>35</v>
      </c>
      <c r="AN22" s="17">
        <f t="shared" si="5"/>
        <v>2691.808</v>
      </c>
      <c r="AO22" s="17">
        <f t="shared" si="5"/>
        <v>0</v>
      </c>
      <c r="AP22" s="18">
        <f>SUM(G22:AO22)</f>
        <v>8723.09</v>
      </c>
    </row>
    <row r="23" spans="1:43" s="2" customFormat="1" ht="23.25" customHeight="1" x14ac:dyDescent="0.25">
      <c r="A23" s="2" t="s">
        <v>54</v>
      </c>
      <c r="B23" s="2" t="s">
        <v>75</v>
      </c>
      <c r="C23" s="14" t="s">
        <v>48</v>
      </c>
      <c r="D23" s="9"/>
      <c r="E23" s="10" t="s">
        <v>89</v>
      </c>
      <c r="F23" s="11"/>
      <c r="G23" s="3"/>
      <c r="H23" s="3"/>
      <c r="I23" s="3">
        <f>(81156+107063)/1000</f>
        <v>188.21899999999999</v>
      </c>
      <c r="J23" s="3">
        <v>169.65799999999999</v>
      </c>
      <c r="K23" s="3">
        <f>584441/1000</f>
        <v>584.44100000000003</v>
      </c>
      <c r="L23" s="3"/>
      <c r="M23" s="3"/>
      <c r="N23" s="23"/>
      <c r="O23" s="3"/>
      <c r="P23" s="3"/>
      <c r="Q23" s="3">
        <v>57</v>
      </c>
      <c r="R23" s="3"/>
      <c r="S23" s="3">
        <v>2.5499999999999998</v>
      </c>
      <c r="T23" s="3"/>
      <c r="U23" s="3"/>
      <c r="V23" s="3"/>
      <c r="W23" s="3"/>
      <c r="X23" s="3">
        <v>4874.4139999999998</v>
      </c>
      <c r="Y23" s="3"/>
      <c r="Z23" s="3"/>
      <c r="AA23" s="3"/>
      <c r="AB23" s="3"/>
      <c r="AC23" s="3"/>
      <c r="AD23" s="3"/>
      <c r="AE23" s="3"/>
      <c r="AF23" s="3">
        <v>120</v>
      </c>
      <c r="AG23" s="3"/>
      <c r="AH23" s="3"/>
      <c r="AI23" s="3"/>
      <c r="AJ23" s="3"/>
      <c r="AK23" s="3"/>
      <c r="AL23" s="3"/>
      <c r="AM23" s="3">
        <v>35</v>
      </c>
      <c r="AN23" s="3">
        <v>2691.808</v>
      </c>
      <c r="AO23" s="22"/>
      <c r="AP23" s="12">
        <f t="shared" ref="AP23:AP33" si="6">SUM(G23:AO23)</f>
        <v>8723.09</v>
      </c>
    </row>
    <row r="24" spans="1:43" s="2" customFormat="1" ht="23.25" customHeight="1" x14ac:dyDescent="0.25">
      <c r="B24" s="2" t="s">
        <v>75</v>
      </c>
      <c r="C24" s="14" t="s">
        <v>48</v>
      </c>
      <c r="D24" s="9"/>
      <c r="E24" s="10" t="s">
        <v>86</v>
      </c>
      <c r="F24" s="11"/>
      <c r="G24" s="3"/>
      <c r="H24" s="3"/>
      <c r="I24" s="3"/>
      <c r="J24" s="3"/>
      <c r="K24" s="3"/>
      <c r="L24" s="3"/>
      <c r="M24" s="3"/>
      <c r="N24" s="2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22"/>
      <c r="AP24" s="12">
        <f t="shared" si="6"/>
        <v>0</v>
      </c>
    </row>
    <row r="25" spans="1:43" s="2" customFormat="1" outlineLevel="1" x14ac:dyDescent="0.25">
      <c r="C25" s="14" t="s">
        <v>48</v>
      </c>
      <c r="D25" s="9"/>
      <c r="E25" s="13"/>
      <c r="F25" s="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>
        <f t="shared" si="6"/>
        <v>0</v>
      </c>
    </row>
    <row r="26" spans="1:43" outlineLevel="1" x14ac:dyDescent="0.25">
      <c r="B26" s="2"/>
      <c r="C26" s="14" t="s">
        <v>48</v>
      </c>
      <c r="D26" s="9"/>
      <c r="E26" s="13"/>
      <c r="F26" s="9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>
        <f t="shared" si="6"/>
        <v>0</v>
      </c>
      <c r="AQ26" s="2"/>
    </row>
    <row r="27" spans="1:43" outlineLevel="1" x14ac:dyDescent="0.25">
      <c r="B27" s="2"/>
      <c r="C27" s="14" t="s">
        <v>48</v>
      </c>
      <c r="D27" s="9"/>
      <c r="E27" s="13"/>
      <c r="F27" s="9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>
        <f t="shared" si="6"/>
        <v>0</v>
      </c>
    </row>
    <row r="28" spans="1:43" x14ac:dyDescent="0.25">
      <c r="A28" s="1" t="s">
        <v>54</v>
      </c>
      <c r="B28" s="2" t="s">
        <v>75</v>
      </c>
      <c r="C28" s="31" t="s">
        <v>48</v>
      </c>
      <c r="D28" s="15" t="s">
        <v>26</v>
      </c>
      <c r="E28" s="15" t="s">
        <v>47</v>
      </c>
      <c r="F28" s="16"/>
      <c r="G28" s="17">
        <f>SUM(G29:G33)</f>
        <v>0</v>
      </c>
      <c r="H28" s="17"/>
      <c r="I28" s="17">
        <f t="shared" ref="I28:AO28" si="7">SUM(I29:I33)</f>
        <v>0</v>
      </c>
      <c r="J28" s="17">
        <f t="shared" si="7"/>
        <v>3453.904</v>
      </c>
      <c r="K28" s="17">
        <f t="shared" si="7"/>
        <v>194</v>
      </c>
      <c r="L28" s="17">
        <f t="shared" si="7"/>
        <v>0</v>
      </c>
      <c r="M28" s="17">
        <f t="shared" si="7"/>
        <v>0</v>
      </c>
      <c r="N28" s="17">
        <f t="shared" si="7"/>
        <v>0</v>
      </c>
      <c r="O28" s="17">
        <f t="shared" si="7"/>
        <v>0</v>
      </c>
      <c r="P28" s="17">
        <f t="shared" si="7"/>
        <v>0</v>
      </c>
      <c r="Q28" s="17">
        <f t="shared" si="7"/>
        <v>0</v>
      </c>
      <c r="R28" s="17">
        <f t="shared" si="7"/>
        <v>0</v>
      </c>
      <c r="S28" s="17">
        <f t="shared" si="7"/>
        <v>0</v>
      </c>
      <c r="T28" s="17">
        <f t="shared" si="7"/>
        <v>0</v>
      </c>
      <c r="U28" s="17">
        <f t="shared" si="7"/>
        <v>0</v>
      </c>
      <c r="V28" s="17">
        <f t="shared" si="7"/>
        <v>0</v>
      </c>
      <c r="W28" s="17">
        <f t="shared" si="7"/>
        <v>0</v>
      </c>
      <c r="X28" s="17">
        <f t="shared" si="7"/>
        <v>0</v>
      </c>
      <c r="Y28" s="17">
        <f t="shared" si="7"/>
        <v>0</v>
      </c>
      <c r="Z28" s="17">
        <f t="shared" si="7"/>
        <v>0</v>
      </c>
      <c r="AA28" s="17">
        <f t="shared" si="7"/>
        <v>0</v>
      </c>
      <c r="AB28" s="17">
        <f t="shared" si="7"/>
        <v>0</v>
      </c>
      <c r="AC28" s="17">
        <f t="shared" si="7"/>
        <v>0</v>
      </c>
      <c r="AD28" s="17">
        <f t="shared" si="7"/>
        <v>0</v>
      </c>
      <c r="AE28" s="17">
        <f t="shared" si="7"/>
        <v>0</v>
      </c>
      <c r="AF28" s="17">
        <f t="shared" si="7"/>
        <v>0</v>
      </c>
      <c r="AG28" s="17">
        <f t="shared" si="7"/>
        <v>0</v>
      </c>
      <c r="AH28" s="17">
        <f t="shared" si="7"/>
        <v>0</v>
      </c>
      <c r="AI28" s="17">
        <f t="shared" si="7"/>
        <v>0</v>
      </c>
      <c r="AJ28" s="17">
        <f t="shared" si="7"/>
        <v>0</v>
      </c>
      <c r="AK28" s="17">
        <f t="shared" si="7"/>
        <v>0</v>
      </c>
      <c r="AL28" s="17">
        <f t="shared" si="7"/>
        <v>0</v>
      </c>
      <c r="AM28" s="17">
        <f t="shared" si="7"/>
        <v>0</v>
      </c>
      <c r="AN28" s="17">
        <f t="shared" si="7"/>
        <v>0</v>
      </c>
      <c r="AO28" s="17">
        <f t="shared" si="7"/>
        <v>0</v>
      </c>
      <c r="AP28" s="17">
        <f t="shared" si="6"/>
        <v>3647.904</v>
      </c>
    </row>
    <row r="29" spans="1:43" x14ac:dyDescent="0.25">
      <c r="A29" s="1" t="s">
        <v>54</v>
      </c>
      <c r="B29" s="2" t="s">
        <v>75</v>
      </c>
      <c r="C29" s="14" t="s">
        <v>48</v>
      </c>
      <c r="D29" s="9"/>
      <c r="E29" s="10" t="s">
        <v>90</v>
      </c>
      <c r="F29" s="11"/>
      <c r="G29" s="4"/>
      <c r="H29" s="4"/>
      <c r="I29" s="3"/>
      <c r="J29" s="3">
        <v>3453.904</v>
      </c>
      <c r="K29" s="3">
        <v>194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12">
        <f t="shared" si="6"/>
        <v>3647.904</v>
      </c>
    </row>
    <row r="30" spans="1:43" x14ac:dyDescent="0.25">
      <c r="B30" s="2" t="s">
        <v>75</v>
      </c>
      <c r="C30" s="14" t="s">
        <v>48</v>
      </c>
      <c r="D30" s="9"/>
      <c r="E30" s="10" t="s">
        <v>51</v>
      </c>
      <c r="F30" s="11"/>
      <c r="G30" s="3"/>
      <c r="H30" s="3"/>
      <c r="I30" s="4"/>
      <c r="J30" s="4"/>
      <c r="K30" s="4"/>
      <c r="L30" s="4"/>
      <c r="M30" s="4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12">
        <f t="shared" si="6"/>
        <v>0</v>
      </c>
    </row>
    <row r="31" spans="1:43" s="2" customFormat="1" outlineLevel="1" x14ac:dyDescent="0.25">
      <c r="C31" s="14" t="s">
        <v>48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12">
        <f t="shared" si="6"/>
        <v>0</v>
      </c>
      <c r="AQ31" s="1"/>
    </row>
    <row r="32" spans="1:43" outlineLevel="1" x14ac:dyDescent="0.25">
      <c r="B32" s="2"/>
      <c r="C32" s="14" t="s">
        <v>48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12">
        <f t="shared" si="6"/>
        <v>0</v>
      </c>
      <c r="AQ32" s="2"/>
    </row>
    <row r="33" spans="1:43" outlineLevel="1" x14ac:dyDescent="0.25">
      <c r="B33" s="2"/>
      <c r="C33" s="14" t="s">
        <v>48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12">
        <f t="shared" si="6"/>
        <v>0</v>
      </c>
      <c r="AQ33" s="2"/>
    </row>
    <row r="34" spans="1:43" s="2" customFormat="1" ht="23.25" customHeight="1" x14ac:dyDescent="0.25">
      <c r="A34" s="2" t="s">
        <v>54</v>
      </c>
      <c r="B34" s="2" t="s">
        <v>75</v>
      </c>
      <c r="C34" s="32" t="s">
        <v>48</v>
      </c>
      <c r="D34" s="26" t="s">
        <v>50</v>
      </c>
      <c r="E34" s="27" t="s">
        <v>46</v>
      </c>
      <c r="F34" s="24"/>
      <c r="G34" s="28">
        <f>G22-G28</f>
        <v>0</v>
      </c>
      <c r="H34" s="28"/>
      <c r="I34" s="28">
        <f>I22-I28</f>
        <v>188.21899999999999</v>
      </c>
      <c r="J34" s="28">
        <f t="shared" ref="J34:AP34" si="8">J22-J28</f>
        <v>-3284.2460000000001</v>
      </c>
      <c r="K34" s="28">
        <f t="shared" si="8"/>
        <v>390.44100000000003</v>
      </c>
      <c r="L34" s="25">
        <f t="shared" si="8"/>
        <v>0</v>
      </c>
      <c r="M34" s="25">
        <f t="shared" si="8"/>
        <v>0</v>
      </c>
      <c r="N34" s="28">
        <f t="shared" si="8"/>
        <v>0</v>
      </c>
      <c r="O34" s="28">
        <f t="shared" si="8"/>
        <v>0</v>
      </c>
      <c r="P34" s="28">
        <f t="shared" si="8"/>
        <v>0</v>
      </c>
      <c r="Q34" s="28">
        <f t="shared" si="8"/>
        <v>57</v>
      </c>
      <c r="R34" s="28">
        <f t="shared" si="8"/>
        <v>0</v>
      </c>
      <c r="S34" s="25">
        <f t="shared" si="8"/>
        <v>2.5499999999999998</v>
      </c>
      <c r="T34" s="25">
        <f t="shared" si="8"/>
        <v>0</v>
      </c>
      <c r="U34" s="28">
        <f t="shared" si="8"/>
        <v>0</v>
      </c>
      <c r="V34" s="28">
        <f t="shared" si="8"/>
        <v>0</v>
      </c>
      <c r="W34" s="28">
        <f t="shared" si="8"/>
        <v>0</v>
      </c>
      <c r="X34" s="28">
        <f t="shared" si="8"/>
        <v>4874.4139999999998</v>
      </c>
      <c r="Y34" s="28">
        <f t="shared" si="8"/>
        <v>0</v>
      </c>
      <c r="Z34" s="25">
        <f t="shared" si="8"/>
        <v>0</v>
      </c>
      <c r="AA34" s="25">
        <f t="shared" si="8"/>
        <v>0</v>
      </c>
      <c r="AB34" s="28">
        <f t="shared" si="8"/>
        <v>0</v>
      </c>
      <c r="AC34" s="28">
        <f t="shared" si="8"/>
        <v>0</v>
      </c>
      <c r="AD34" s="28">
        <f t="shared" si="8"/>
        <v>0</v>
      </c>
      <c r="AE34" s="28">
        <f t="shared" si="8"/>
        <v>0</v>
      </c>
      <c r="AF34" s="28">
        <f t="shared" si="8"/>
        <v>120</v>
      </c>
      <c r="AG34" s="25">
        <f t="shared" si="8"/>
        <v>0</v>
      </c>
      <c r="AH34" s="25">
        <f t="shared" si="8"/>
        <v>0</v>
      </c>
      <c r="AI34" s="28">
        <f t="shared" si="8"/>
        <v>0</v>
      </c>
      <c r="AJ34" s="28">
        <f t="shared" si="8"/>
        <v>0</v>
      </c>
      <c r="AK34" s="28">
        <f t="shared" si="8"/>
        <v>0</v>
      </c>
      <c r="AL34" s="28">
        <f t="shared" si="8"/>
        <v>0</v>
      </c>
      <c r="AM34" s="28">
        <f t="shared" si="8"/>
        <v>35</v>
      </c>
      <c r="AN34" s="28">
        <f t="shared" si="8"/>
        <v>2691.808</v>
      </c>
      <c r="AO34" s="28">
        <f t="shared" si="8"/>
        <v>0</v>
      </c>
      <c r="AP34" s="28">
        <f t="shared" si="8"/>
        <v>5075.1859999999997</v>
      </c>
    </row>
    <row r="35" spans="1:43" s="2" customFormat="1" ht="12" customHeight="1" x14ac:dyDescent="0.25">
      <c r="A35" s="2" t="s">
        <v>54</v>
      </c>
      <c r="B35" s="2" t="s">
        <v>75</v>
      </c>
      <c r="C35" s="6"/>
    </row>
    <row r="36" spans="1:43" s="2" customFormat="1" ht="28.5" customHeight="1" x14ac:dyDescent="0.25">
      <c r="A36" s="2" t="s">
        <v>54</v>
      </c>
      <c r="B36" s="2" t="s">
        <v>75</v>
      </c>
      <c r="C36" s="32" t="s">
        <v>56</v>
      </c>
      <c r="D36" s="36" t="s">
        <v>27</v>
      </c>
      <c r="E36" s="20"/>
      <c r="F36" s="29"/>
      <c r="G36" s="20"/>
      <c r="H36" s="20"/>
      <c r="I36" s="20"/>
      <c r="J36" s="20"/>
      <c r="K36" s="20"/>
      <c r="L36" s="29"/>
      <c r="M36" s="29"/>
      <c r="N36" s="20"/>
      <c r="O36" s="20"/>
      <c r="P36" s="20"/>
      <c r="Q36" s="20"/>
      <c r="R36" s="20"/>
      <c r="S36" s="29"/>
      <c r="T36" s="29"/>
      <c r="U36" s="20"/>
      <c r="V36" s="20"/>
      <c r="W36" s="20"/>
      <c r="X36" s="20"/>
      <c r="Y36" s="20"/>
      <c r="Z36" s="29"/>
      <c r="AA36" s="29"/>
      <c r="AB36" s="20"/>
      <c r="AC36" s="20"/>
      <c r="AD36" s="20"/>
      <c r="AE36" s="20"/>
      <c r="AF36" s="20"/>
      <c r="AG36" s="29"/>
      <c r="AH36" s="29"/>
      <c r="AI36" s="20"/>
      <c r="AJ36" s="20"/>
      <c r="AK36" s="20"/>
      <c r="AL36" s="20"/>
      <c r="AM36" s="20"/>
      <c r="AN36" s="20"/>
      <c r="AO36" s="20"/>
      <c r="AP36" s="21"/>
    </row>
    <row r="37" spans="1:43" s="2" customFormat="1" ht="23.25" customHeight="1" x14ac:dyDescent="0.25">
      <c r="A37" s="2" t="s">
        <v>54</v>
      </c>
      <c r="B37" s="2" t="s">
        <v>75</v>
      </c>
      <c r="C37" s="31" t="s">
        <v>56</v>
      </c>
      <c r="D37" s="15" t="s">
        <v>55</v>
      </c>
      <c r="E37" s="15" t="s">
        <v>58</v>
      </c>
      <c r="F37" s="16"/>
      <c r="G37" s="17">
        <f>SUM(G38:G42)</f>
        <v>0</v>
      </c>
      <c r="H37" s="17"/>
      <c r="I37" s="17">
        <f t="shared" ref="I37" si="9">SUM(I38:I42)</f>
        <v>2533.8610800000001</v>
      </c>
      <c r="J37" s="17">
        <f t="shared" ref="J37" si="10">SUM(J38:J42)</f>
        <v>0</v>
      </c>
      <c r="K37" s="17">
        <f t="shared" ref="K37" si="11">SUM(K38:K42)</f>
        <v>0</v>
      </c>
      <c r="L37" s="17">
        <f t="shared" ref="L37" si="12">SUM(L38:L42)</f>
        <v>0</v>
      </c>
      <c r="M37" s="17">
        <f t="shared" ref="M37" si="13">SUM(M38:M42)</f>
        <v>0</v>
      </c>
      <c r="N37" s="17">
        <f t="shared" ref="N37" si="14">SUM(N38:N42)</f>
        <v>0</v>
      </c>
      <c r="O37" s="17">
        <f t="shared" ref="O37" si="15">SUM(O38:O42)</f>
        <v>0</v>
      </c>
      <c r="P37" s="17">
        <f t="shared" ref="P37" si="16">SUM(P38:P42)</f>
        <v>0</v>
      </c>
      <c r="Q37" s="17">
        <f t="shared" ref="Q37" si="17">SUM(Q38:Q42)</f>
        <v>0</v>
      </c>
      <c r="R37" s="17">
        <f t="shared" ref="R37" si="18">SUM(R38:R42)</f>
        <v>0</v>
      </c>
      <c r="S37" s="17">
        <f t="shared" ref="S37" si="19">SUM(S38:S42)</f>
        <v>0</v>
      </c>
      <c r="T37" s="17">
        <f t="shared" ref="T37" si="20">SUM(T38:T42)</f>
        <v>0</v>
      </c>
      <c r="U37" s="17">
        <f t="shared" ref="U37" si="21">SUM(U38:U42)</f>
        <v>0</v>
      </c>
      <c r="V37" s="17">
        <f t="shared" ref="V37" si="22">SUM(V38:V42)</f>
        <v>0</v>
      </c>
      <c r="W37" s="17">
        <f t="shared" ref="W37" si="23">SUM(W38:W42)</f>
        <v>0</v>
      </c>
      <c r="X37" s="17">
        <f t="shared" ref="X37" si="24">SUM(X38:X42)</f>
        <v>0</v>
      </c>
      <c r="Y37" s="17">
        <f t="shared" ref="Y37" si="25">SUM(Y38:Y42)</f>
        <v>0</v>
      </c>
      <c r="Z37" s="17">
        <f t="shared" ref="Z37" si="26">SUM(Z38:Z42)</f>
        <v>0</v>
      </c>
      <c r="AA37" s="17">
        <f t="shared" ref="AA37" si="27">SUM(AA38:AA42)</f>
        <v>0</v>
      </c>
      <c r="AB37" s="17">
        <f t="shared" ref="AB37" si="28">SUM(AB38:AB42)</f>
        <v>0</v>
      </c>
      <c r="AC37" s="17">
        <f t="shared" ref="AC37" si="29">SUM(AC38:AC42)</f>
        <v>0</v>
      </c>
      <c r="AD37" s="17">
        <f t="shared" ref="AD37" si="30">SUM(AD38:AD42)</f>
        <v>0</v>
      </c>
      <c r="AE37" s="17">
        <f t="shared" ref="AE37" si="31">SUM(AE38:AE42)</f>
        <v>0</v>
      </c>
      <c r="AF37" s="17">
        <f t="shared" ref="AF37" si="32">SUM(AF38:AF42)</f>
        <v>0</v>
      </c>
      <c r="AG37" s="17">
        <f t="shared" ref="AG37" si="33">SUM(AG38:AG42)</f>
        <v>0</v>
      </c>
      <c r="AH37" s="17">
        <f t="shared" ref="AH37" si="34">SUM(AH38:AH42)</f>
        <v>0</v>
      </c>
      <c r="AI37" s="17">
        <f t="shared" ref="AI37" si="35">SUM(AI38:AI42)</f>
        <v>0</v>
      </c>
      <c r="AJ37" s="17">
        <f t="shared" ref="AJ37" si="36">SUM(AJ38:AJ42)</f>
        <v>0</v>
      </c>
      <c r="AK37" s="17">
        <f t="shared" ref="AK37:AN37" si="37">SUM(AK38:AK42)</f>
        <v>0</v>
      </c>
      <c r="AL37" s="17">
        <f t="shared" si="37"/>
        <v>0</v>
      </c>
      <c r="AM37" s="17">
        <f t="shared" si="37"/>
        <v>0</v>
      </c>
      <c r="AN37" s="17">
        <f t="shared" si="37"/>
        <v>0</v>
      </c>
      <c r="AO37" s="17">
        <f t="shared" ref="AO37" si="38">SUM(AO38:AO42)</f>
        <v>0</v>
      </c>
      <c r="AP37" s="18">
        <f>SUM(G37:AO37)</f>
        <v>2533.8610800000001</v>
      </c>
    </row>
    <row r="38" spans="1:43" s="2" customFormat="1" ht="23.25" customHeight="1" x14ac:dyDescent="0.25">
      <c r="A38" s="2" t="s">
        <v>54</v>
      </c>
      <c r="B38" s="2" t="s">
        <v>75</v>
      </c>
      <c r="C38" s="14" t="s">
        <v>56</v>
      </c>
      <c r="D38" s="9"/>
      <c r="E38" s="10" t="s">
        <v>67</v>
      </c>
      <c r="F38" s="11"/>
      <c r="G38" s="3"/>
      <c r="H38" s="3"/>
      <c r="I38" s="3">
        <f>(2469361.08+57000+7500)/1000</f>
        <v>2533.8610800000001</v>
      </c>
      <c r="J38" s="3"/>
      <c r="K38" s="3"/>
      <c r="L38" s="3"/>
      <c r="M38" s="3"/>
      <c r="N38" s="2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22"/>
      <c r="AP38" s="12">
        <f t="shared" ref="AP38:AP112" si="39">SUM(G38:AO38)</f>
        <v>2533.8610800000001</v>
      </c>
    </row>
    <row r="39" spans="1:43" s="2" customFormat="1" ht="23.25" customHeight="1" outlineLevel="1" x14ac:dyDescent="0.25">
      <c r="B39" s="2" t="s">
        <v>75</v>
      </c>
      <c r="C39" s="14" t="s">
        <v>56</v>
      </c>
      <c r="D39" s="9"/>
      <c r="E39" s="10" t="s">
        <v>68</v>
      </c>
      <c r="F39" s="11"/>
      <c r="G39" s="3"/>
      <c r="H39" s="3"/>
      <c r="I39" s="3"/>
      <c r="J39" s="3"/>
      <c r="K39" s="3"/>
      <c r="L39" s="3"/>
      <c r="M39" s="3"/>
      <c r="N39" s="2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12">
        <f t="shared" si="39"/>
        <v>0</v>
      </c>
    </row>
    <row r="40" spans="1:43" s="2" customFormat="1" outlineLevel="1" x14ac:dyDescent="0.25">
      <c r="C40" s="14" t="s">
        <v>56</v>
      </c>
      <c r="D40" s="9"/>
      <c r="E40" s="13" t="s">
        <v>92</v>
      </c>
      <c r="F40" s="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>
        <f t="shared" si="39"/>
        <v>0</v>
      </c>
    </row>
    <row r="41" spans="1:43" outlineLevel="1" x14ac:dyDescent="0.25">
      <c r="B41" s="2"/>
      <c r="C41" s="14" t="s">
        <v>56</v>
      </c>
      <c r="D41" s="9"/>
      <c r="E41" s="13"/>
      <c r="F41" s="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>
        <f t="shared" si="39"/>
        <v>0</v>
      </c>
      <c r="AQ41" s="2"/>
    </row>
    <row r="42" spans="1:43" outlineLevel="1" x14ac:dyDescent="0.25">
      <c r="B42" s="2"/>
      <c r="C42" s="14" t="s">
        <v>56</v>
      </c>
      <c r="D42" s="9"/>
      <c r="E42" s="13"/>
      <c r="F42" s="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>
        <f t="shared" si="39"/>
        <v>0</v>
      </c>
    </row>
    <row r="43" spans="1:43" x14ac:dyDescent="0.25">
      <c r="A43" s="1" t="s">
        <v>54</v>
      </c>
      <c r="B43" s="2" t="s">
        <v>75</v>
      </c>
      <c r="C43" s="31" t="s">
        <v>56</v>
      </c>
      <c r="D43" s="15" t="s">
        <v>26</v>
      </c>
      <c r="E43" s="15" t="s">
        <v>47</v>
      </c>
      <c r="F43" s="16"/>
      <c r="G43" s="17">
        <f>G44+G50+G56+G66+G74+G78+G84+G90</f>
        <v>15</v>
      </c>
      <c r="H43" s="17"/>
      <c r="I43" s="17">
        <f>I44+I50+I56+I66+I74+I78+I84+I90</f>
        <v>211.5</v>
      </c>
      <c r="J43" s="17">
        <f t="shared" ref="J43:AO43" si="40">J44+J50+J56+J66+J74+J78+J84+J90</f>
        <v>45</v>
      </c>
      <c r="K43" s="17">
        <f t="shared" si="40"/>
        <v>0</v>
      </c>
      <c r="L43" s="17">
        <f t="shared" si="40"/>
        <v>0</v>
      </c>
      <c r="M43" s="17">
        <f t="shared" si="40"/>
        <v>0</v>
      </c>
      <c r="N43" s="17">
        <f t="shared" si="40"/>
        <v>0</v>
      </c>
      <c r="O43" s="17">
        <f t="shared" si="40"/>
        <v>60</v>
      </c>
      <c r="P43" s="17">
        <f t="shared" si="40"/>
        <v>0</v>
      </c>
      <c r="Q43" s="17">
        <f>Q44+Q50+Q56+Q66+Q74+Q78+Q84+Q90</f>
        <v>115</v>
      </c>
      <c r="R43" s="17">
        <f t="shared" si="40"/>
        <v>84</v>
      </c>
      <c r="S43" s="17">
        <f t="shared" si="40"/>
        <v>0</v>
      </c>
      <c r="T43" s="17">
        <f t="shared" si="40"/>
        <v>0</v>
      </c>
      <c r="U43" s="17">
        <f t="shared" si="40"/>
        <v>30</v>
      </c>
      <c r="V43" s="17">
        <f t="shared" si="40"/>
        <v>0</v>
      </c>
      <c r="W43" s="17">
        <f t="shared" si="40"/>
        <v>0</v>
      </c>
      <c r="X43" s="17">
        <f t="shared" si="40"/>
        <v>1820</v>
      </c>
      <c r="Y43" s="17">
        <f t="shared" si="40"/>
        <v>45</v>
      </c>
      <c r="Z43" s="17">
        <f t="shared" si="40"/>
        <v>0</v>
      </c>
      <c r="AA43" s="17">
        <f t="shared" si="40"/>
        <v>0</v>
      </c>
      <c r="AB43" s="17">
        <f t="shared" si="40"/>
        <v>62</v>
      </c>
      <c r="AC43" s="17">
        <f t="shared" si="40"/>
        <v>201.74700000000001</v>
      </c>
      <c r="AD43" s="17">
        <f t="shared" si="40"/>
        <v>27.5</v>
      </c>
      <c r="AE43" s="17">
        <f t="shared" si="40"/>
        <v>35.5</v>
      </c>
      <c r="AF43" s="17">
        <f t="shared" si="40"/>
        <v>99.275999999999996</v>
      </c>
      <c r="AG43" s="17">
        <f t="shared" si="40"/>
        <v>0</v>
      </c>
      <c r="AH43" s="17">
        <f t="shared" si="40"/>
        <v>0</v>
      </c>
      <c r="AI43" s="17">
        <f t="shared" si="40"/>
        <v>99.5</v>
      </c>
      <c r="AJ43" s="17">
        <f t="shared" si="40"/>
        <v>11</v>
      </c>
      <c r="AK43" s="17">
        <f t="shared" si="40"/>
        <v>120</v>
      </c>
      <c r="AL43" s="17">
        <f t="shared" ref="AL43:AN43" si="41">AL44+AL50+AL56+AL66+AL74+AL78+AL84+AL90</f>
        <v>0</v>
      </c>
      <c r="AM43" s="17">
        <f t="shared" si="41"/>
        <v>0</v>
      </c>
      <c r="AN43" s="17">
        <f t="shared" si="41"/>
        <v>0</v>
      </c>
      <c r="AO43" s="17">
        <f t="shared" si="40"/>
        <v>82.962000000000003</v>
      </c>
      <c r="AP43" s="17">
        <f t="shared" si="39"/>
        <v>3164.9849999999997</v>
      </c>
    </row>
    <row r="44" spans="1:43" x14ac:dyDescent="0.25">
      <c r="A44" s="1" t="s">
        <v>54</v>
      </c>
      <c r="B44" s="2" t="s">
        <v>75</v>
      </c>
      <c r="C44" s="14" t="s">
        <v>56</v>
      </c>
      <c r="D44" s="8"/>
      <c r="E44" s="8" t="s">
        <v>16</v>
      </c>
      <c r="F44" s="37"/>
      <c r="G44" s="38">
        <f>SUM(G45:G49)</f>
        <v>0</v>
      </c>
      <c r="H44" s="38"/>
      <c r="I44" s="38">
        <f t="shared" ref="I44:AO44" si="42">SUM(I45:I49)</f>
        <v>0</v>
      </c>
      <c r="J44" s="38">
        <f t="shared" si="42"/>
        <v>0</v>
      </c>
      <c r="K44" s="38">
        <f t="shared" si="42"/>
        <v>0</v>
      </c>
      <c r="L44" s="38">
        <f t="shared" si="42"/>
        <v>0</v>
      </c>
      <c r="M44" s="38">
        <f t="shared" si="42"/>
        <v>0</v>
      </c>
      <c r="N44" s="38">
        <f t="shared" si="42"/>
        <v>0</v>
      </c>
      <c r="O44" s="38">
        <f t="shared" si="42"/>
        <v>0</v>
      </c>
      <c r="P44" s="38">
        <f t="shared" si="42"/>
        <v>0</v>
      </c>
      <c r="Q44" s="38">
        <f t="shared" si="42"/>
        <v>0</v>
      </c>
      <c r="R44" s="38">
        <f t="shared" si="42"/>
        <v>0</v>
      </c>
      <c r="S44" s="38">
        <f t="shared" si="42"/>
        <v>0</v>
      </c>
      <c r="T44" s="38">
        <f t="shared" si="42"/>
        <v>0</v>
      </c>
      <c r="U44" s="38">
        <f t="shared" si="42"/>
        <v>0</v>
      </c>
      <c r="V44" s="38">
        <f t="shared" si="42"/>
        <v>0</v>
      </c>
      <c r="W44" s="38">
        <f t="shared" si="42"/>
        <v>0</v>
      </c>
      <c r="X44" s="38">
        <f t="shared" si="42"/>
        <v>0</v>
      </c>
      <c r="Y44" s="38">
        <f t="shared" si="42"/>
        <v>0</v>
      </c>
      <c r="Z44" s="38">
        <f t="shared" si="42"/>
        <v>0</v>
      </c>
      <c r="AA44" s="38">
        <f t="shared" si="42"/>
        <v>0</v>
      </c>
      <c r="AB44" s="38">
        <f t="shared" si="42"/>
        <v>0</v>
      </c>
      <c r="AC44" s="38">
        <f t="shared" si="42"/>
        <v>0</v>
      </c>
      <c r="AD44" s="38">
        <f t="shared" si="42"/>
        <v>0</v>
      </c>
      <c r="AE44" s="38">
        <f t="shared" si="42"/>
        <v>0</v>
      </c>
      <c r="AF44" s="38">
        <f t="shared" si="42"/>
        <v>0</v>
      </c>
      <c r="AG44" s="38">
        <f t="shared" si="42"/>
        <v>0</v>
      </c>
      <c r="AH44" s="38">
        <f t="shared" si="42"/>
        <v>0</v>
      </c>
      <c r="AI44" s="38">
        <f t="shared" si="42"/>
        <v>0</v>
      </c>
      <c r="AJ44" s="38">
        <f t="shared" si="42"/>
        <v>0</v>
      </c>
      <c r="AK44" s="38">
        <f t="shared" si="42"/>
        <v>0</v>
      </c>
      <c r="AL44" s="38">
        <f t="shared" ref="AL44:AN44" si="43">SUM(AL45:AL49)</f>
        <v>0</v>
      </c>
      <c r="AM44" s="38">
        <f t="shared" si="43"/>
        <v>0</v>
      </c>
      <c r="AN44" s="38">
        <f t="shared" si="43"/>
        <v>0</v>
      </c>
      <c r="AO44" s="38">
        <f t="shared" si="42"/>
        <v>0</v>
      </c>
      <c r="AP44" s="39">
        <f t="shared" si="39"/>
        <v>0</v>
      </c>
    </row>
    <row r="45" spans="1:43" x14ac:dyDescent="0.25">
      <c r="B45" s="2" t="s">
        <v>75</v>
      </c>
      <c r="C45" s="14" t="s">
        <v>56</v>
      </c>
      <c r="D45" s="9"/>
      <c r="E45" s="10" t="s">
        <v>85</v>
      </c>
      <c r="F45" s="1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12">
        <f t="shared" si="39"/>
        <v>0</v>
      </c>
    </row>
    <row r="46" spans="1:43" s="2" customFormat="1" outlineLevel="1" x14ac:dyDescent="0.25">
      <c r="B46" s="2" t="s">
        <v>75</v>
      </c>
      <c r="C46" s="14" t="s">
        <v>56</v>
      </c>
      <c r="D46" s="7"/>
      <c r="E46" s="10" t="s">
        <v>3</v>
      </c>
      <c r="F46" s="1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12">
        <f t="shared" si="39"/>
        <v>0</v>
      </c>
      <c r="AQ46" s="1"/>
    </row>
    <row r="47" spans="1:43" outlineLevel="1" x14ac:dyDescent="0.25">
      <c r="B47" s="2" t="s">
        <v>75</v>
      </c>
      <c r="C47" s="14" t="s">
        <v>56</v>
      </c>
      <c r="D47" s="7"/>
      <c r="E47" s="13" t="s">
        <v>80</v>
      </c>
      <c r="F47" s="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>
        <f t="shared" si="39"/>
        <v>0</v>
      </c>
      <c r="AQ47" s="2"/>
    </row>
    <row r="48" spans="1:43" outlineLevel="1" x14ac:dyDescent="0.25">
      <c r="B48" s="2"/>
      <c r="C48" s="14" t="s">
        <v>56</v>
      </c>
      <c r="D48" s="7"/>
      <c r="E48" s="13"/>
      <c r="F48" s="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>
        <f t="shared" si="39"/>
        <v>0</v>
      </c>
      <c r="AQ48" s="2"/>
    </row>
    <row r="49" spans="1:44" outlineLevel="1" x14ac:dyDescent="0.25">
      <c r="B49" s="2"/>
      <c r="C49" s="14" t="s">
        <v>56</v>
      </c>
      <c r="D49" s="7"/>
      <c r="E49" s="13"/>
      <c r="F49" s="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>
        <f t="shared" si="39"/>
        <v>0</v>
      </c>
      <c r="AQ49" s="2"/>
    </row>
    <row r="50" spans="1:44" outlineLevel="1" x14ac:dyDescent="0.25">
      <c r="A50" s="1" t="s">
        <v>54</v>
      </c>
      <c r="B50" s="2" t="s">
        <v>75</v>
      </c>
      <c r="C50" s="14" t="s">
        <v>56</v>
      </c>
      <c r="D50" s="8"/>
      <c r="E50" s="8" t="s">
        <v>17</v>
      </c>
      <c r="F50" s="37"/>
      <c r="G50" s="38">
        <f>SUM(G51:G55)</f>
        <v>0</v>
      </c>
      <c r="H50" s="38"/>
      <c r="I50" s="38">
        <f t="shared" ref="I50:AO50" si="44">SUM(I51:I55)</f>
        <v>0</v>
      </c>
      <c r="J50" s="38">
        <f t="shared" si="44"/>
        <v>0</v>
      </c>
      <c r="K50" s="38">
        <f t="shared" si="44"/>
        <v>0</v>
      </c>
      <c r="L50" s="38">
        <f t="shared" si="44"/>
        <v>0</v>
      </c>
      <c r="M50" s="38">
        <f t="shared" si="44"/>
        <v>0</v>
      </c>
      <c r="N50" s="38">
        <f t="shared" si="44"/>
        <v>0</v>
      </c>
      <c r="O50" s="38">
        <f t="shared" si="44"/>
        <v>0</v>
      </c>
      <c r="P50" s="38">
        <f t="shared" si="44"/>
        <v>0</v>
      </c>
      <c r="Q50" s="38">
        <f t="shared" si="44"/>
        <v>0</v>
      </c>
      <c r="R50" s="38">
        <f t="shared" si="44"/>
        <v>0</v>
      </c>
      <c r="S50" s="38">
        <f t="shared" si="44"/>
        <v>0</v>
      </c>
      <c r="T50" s="38">
        <f t="shared" si="44"/>
        <v>0</v>
      </c>
      <c r="U50" s="38">
        <f t="shared" si="44"/>
        <v>0</v>
      </c>
      <c r="V50" s="38">
        <f t="shared" si="44"/>
        <v>0</v>
      </c>
      <c r="W50" s="38">
        <f t="shared" si="44"/>
        <v>0</v>
      </c>
      <c r="X50" s="38">
        <f t="shared" si="44"/>
        <v>0</v>
      </c>
      <c r="Y50" s="38">
        <f t="shared" si="44"/>
        <v>0</v>
      </c>
      <c r="Z50" s="38">
        <f t="shared" si="44"/>
        <v>0</v>
      </c>
      <c r="AA50" s="38">
        <f t="shared" si="44"/>
        <v>0</v>
      </c>
      <c r="AB50" s="38">
        <f t="shared" si="44"/>
        <v>0</v>
      </c>
      <c r="AC50" s="38">
        <f t="shared" si="44"/>
        <v>0</v>
      </c>
      <c r="AD50" s="38">
        <f t="shared" si="44"/>
        <v>0</v>
      </c>
      <c r="AE50" s="38">
        <f t="shared" si="44"/>
        <v>0</v>
      </c>
      <c r="AF50" s="38">
        <f t="shared" si="44"/>
        <v>0</v>
      </c>
      <c r="AG50" s="38">
        <f t="shared" si="44"/>
        <v>0</v>
      </c>
      <c r="AH50" s="38">
        <f t="shared" si="44"/>
        <v>0</v>
      </c>
      <c r="AI50" s="38">
        <f t="shared" si="44"/>
        <v>0</v>
      </c>
      <c r="AJ50" s="38">
        <f t="shared" si="44"/>
        <v>0</v>
      </c>
      <c r="AK50" s="38">
        <f t="shared" si="44"/>
        <v>0</v>
      </c>
      <c r="AL50" s="38">
        <f t="shared" si="44"/>
        <v>0</v>
      </c>
      <c r="AM50" s="38">
        <f t="shared" si="44"/>
        <v>0</v>
      </c>
      <c r="AN50" s="38">
        <f t="shared" si="44"/>
        <v>0</v>
      </c>
      <c r="AO50" s="38">
        <f t="shared" si="44"/>
        <v>0</v>
      </c>
      <c r="AP50" s="39">
        <f>SUM(G50:AO50)</f>
        <v>0</v>
      </c>
      <c r="AQ50" s="2"/>
      <c r="AR50" s="1" t="s">
        <v>62</v>
      </c>
    </row>
    <row r="51" spans="1:44" outlineLevel="1" x14ac:dyDescent="0.25">
      <c r="B51" s="2"/>
      <c r="C51" s="14" t="s">
        <v>56</v>
      </c>
      <c r="D51" s="7"/>
      <c r="E51" s="10"/>
      <c r="F51" s="11"/>
      <c r="G51" s="4"/>
      <c r="H51" s="4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12">
        <f t="shared" si="39"/>
        <v>0</v>
      </c>
      <c r="AQ51" s="2"/>
    </row>
    <row r="52" spans="1:44" outlineLevel="1" x14ac:dyDescent="0.25">
      <c r="B52" s="2" t="s">
        <v>75</v>
      </c>
      <c r="C52" s="14" t="s">
        <v>56</v>
      </c>
      <c r="D52" s="7"/>
      <c r="E52" s="10" t="s">
        <v>69</v>
      </c>
      <c r="F52" s="11"/>
      <c r="G52" s="3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12">
        <f t="shared" si="39"/>
        <v>0</v>
      </c>
      <c r="AQ52" s="2"/>
    </row>
    <row r="53" spans="1:44" outlineLevel="1" x14ac:dyDescent="0.25">
      <c r="B53" s="2" t="s">
        <v>75</v>
      </c>
      <c r="C53" s="14" t="s">
        <v>56</v>
      </c>
      <c r="D53" s="7"/>
      <c r="E53" s="10" t="s">
        <v>63</v>
      </c>
      <c r="F53" s="11"/>
      <c r="G53" s="3"/>
      <c r="H53" s="3"/>
      <c r="I53" s="3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12">
        <f t="shared" si="39"/>
        <v>0</v>
      </c>
      <c r="AQ53" s="2"/>
    </row>
    <row r="54" spans="1:44" outlineLevel="1" x14ac:dyDescent="0.25">
      <c r="B54" s="2" t="s">
        <v>75</v>
      </c>
      <c r="C54" s="14" t="s">
        <v>56</v>
      </c>
      <c r="D54" s="7"/>
      <c r="E54" s="40" t="s">
        <v>64</v>
      </c>
      <c r="F54" s="11"/>
      <c r="G54" s="22"/>
      <c r="H54" s="2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5"/>
      <c r="AI54" s="3"/>
      <c r="AJ54" s="3"/>
      <c r="AK54" s="3"/>
      <c r="AL54" s="3"/>
      <c r="AM54" s="3"/>
      <c r="AN54" s="3"/>
      <c r="AO54" s="3"/>
      <c r="AP54" s="12">
        <f t="shared" si="39"/>
        <v>0</v>
      </c>
      <c r="AQ54" s="2"/>
    </row>
    <row r="55" spans="1:44" outlineLevel="1" x14ac:dyDescent="0.25">
      <c r="B55" s="2"/>
      <c r="C55" s="14" t="s">
        <v>56</v>
      </c>
      <c r="D55" s="7"/>
      <c r="E55" s="40"/>
      <c r="F55" s="11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12">
        <f t="shared" si="39"/>
        <v>0</v>
      </c>
      <c r="AQ55" s="2"/>
    </row>
    <row r="56" spans="1:44" outlineLevel="1" x14ac:dyDescent="0.25">
      <c r="A56" s="1" t="s">
        <v>54</v>
      </c>
      <c r="B56" s="2" t="s">
        <v>75</v>
      </c>
      <c r="C56" s="14" t="s">
        <v>56</v>
      </c>
      <c r="D56" s="8"/>
      <c r="E56" s="8" t="s">
        <v>18</v>
      </c>
      <c r="F56" s="37"/>
      <c r="G56" s="38">
        <f>SUM(G57:G65)</f>
        <v>0</v>
      </c>
      <c r="H56" s="38"/>
      <c r="I56" s="38">
        <f t="shared" ref="I56:AO56" si="45">SUM(I57:I65)</f>
        <v>136.5</v>
      </c>
      <c r="J56" s="38">
        <f t="shared" si="45"/>
        <v>0</v>
      </c>
      <c r="K56" s="38">
        <f t="shared" si="45"/>
        <v>0</v>
      </c>
      <c r="L56" s="38">
        <f t="shared" si="45"/>
        <v>0</v>
      </c>
      <c r="M56" s="38">
        <f t="shared" si="45"/>
        <v>0</v>
      </c>
      <c r="N56" s="38">
        <f t="shared" si="45"/>
        <v>0</v>
      </c>
      <c r="O56" s="38">
        <f t="shared" si="45"/>
        <v>0</v>
      </c>
      <c r="P56" s="38">
        <f t="shared" si="45"/>
        <v>0</v>
      </c>
      <c r="Q56" s="38">
        <f t="shared" si="45"/>
        <v>115</v>
      </c>
      <c r="R56" s="38">
        <f t="shared" si="45"/>
        <v>0</v>
      </c>
      <c r="S56" s="38">
        <f t="shared" si="45"/>
        <v>0</v>
      </c>
      <c r="T56" s="38">
        <f t="shared" si="45"/>
        <v>0</v>
      </c>
      <c r="U56" s="38">
        <f t="shared" si="45"/>
        <v>0</v>
      </c>
      <c r="V56" s="38">
        <f t="shared" si="45"/>
        <v>0</v>
      </c>
      <c r="W56" s="38">
        <f t="shared" si="45"/>
        <v>0</v>
      </c>
      <c r="X56" s="38">
        <f t="shared" si="45"/>
        <v>1600</v>
      </c>
      <c r="Y56" s="38">
        <f t="shared" si="45"/>
        <v>0</v>
      </c>
      <c r="Z56" s="38">
        <f t="shared" si="45"/>
        <v>0</v>
      </c>
      <c r="AA56" s="38">
        <f t="shared" si="45"/>
        <v>0</v>
      </c>
      <c r="AB56" s="38">
        <f t="shared" si="45"/>
        <v>0</v>
      </c>
      <c r="AC56" s="38">
        <f t="shared" si="45"/>
        <v>197.74700000000001</v>
      </c>
      <c r="AD56" s="38">
        <f t="shared" si="45"/>
        <v>27.5</v>
      </c>
      <c r="AE56" s="38">
        <f t="shared" si="45"/>
        <v>35.5</v>
      </c>
      <c r="AF56" s="38">
        <f t="shared" si="45"/>
        <v>24.276</v>
      </c>
      <c r="AG56" s="38">
        <f t="shared" si="45"/>
        <v>0</v>
      </c>
      <c r="AH56" s="38">
        <f t="shared" si="45"/>
        <v>0</v>
      </c>
      <c r="AI56" s="38">
        <f t="shared" si="45"/>
        <v>69.5</v>
      </c>
      <c r="AJ56" s="38">
        <f t="shared" si="45"/>
        <v>0</v>
      </c>
      <c r="AK56" s="38">
        <f t="shared" si="45"/>
        <v>0</v>
      </c>
      <c r="AL56" s="38">
        <f t="shared" si="45"/>
        <v>0</v>
      </c>
      <c r="AM56" s="38">
        <f t="shared" si="45"/>
        <v>0</v>
      </c>
      <c r="AN56" s="38">
        <f t="shared" si="45"/>
        <v>0</v>
      </c>
      <c r="AO56" s="38">
        <f t="shared" si="45"/>
        <v>0</v>
      </c>
      <c r="AP56" s="39">
        <f t="shared" si="39"/>
        <v>2206.0229999999997</v>
      </c>
      <c r="AQ56" s="2"/>
    </row>
    <row r="57" spans="1:44" outlineLevel="1" x14ac:dyDescent="0.25">
      <c r="A57" s="1" t="s">
        <v>54</v>
      </c>
      <c r="B57" s="2" t="s">
        <v>75</v>
      </c>
      <c r="C57" s="14" t="s">
        <v>56</v>
      </c>
      <c r="D57" s="7"/>
      <c r="E57" s="10" t="s">
        <v>8</v>
      </c>
      <c r="F57" s="11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>
        <v>24.276</v>
      </c>
      <c r="AG57" s="3"/>
      <c r="AH57" s="3"/>
      <c r="AI57" s="3"/>
      <c r="AJ57" s="3"/>
      <c r="AK57" s="3"/>
      <c r="AL57" s="3"/>
      <c r="AM57" s="3"/>
      <c r="AN57" s="3"/>
      <c r="AO57" s="3"/>
      <c r="AP57" s="12">
        <f t="shared" si="39"/>
        <v>24.276</v>
      </c>
      <c r="AQ57" s="2"/>
    </row>
    <row r="58" spans="1:44" outlineLevel="1" x14ac:dyDescent="0.25">
      <c r="A58" s="1" t="s">
        <v>54</v>
      </c>
      <c r="B58" s="2" t="s">
        <v>75</v>
      </c>
      <c r="C58" s="14" t="s">
        <v>56</v>
      </c>
      <c r="D58" s="7"/>
      <c r="E58" s="10" t="s">
        <v>7</v>
      </c>
      <c r="F58" s="11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>
        <v>35.5</v>
      </c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12">
        <f t="shared" si="39"/>
        <v>35.5</v>
      </c>
      <c r="AQ58" s="2"/>
    </row>
    <row r="59" spans="1:44" outlineLevel="1" x14ac:dyDescent="0.25">
      <c r="A59" s="1" t="s">
        <v>54</v>
      </c>
      <c r="B59" s="2" t="s">
        <v>75</v>
      </c>
      <c r="C59" s="14" t="s">
        <v>56</v>
      </c>
      <c r="D59" s="7"/>
      <c r="E59" s="10" t="s">
        <v>7</v>
      </c>
      <c r="F59" s="11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4">
        <v>27.5</v>
      </c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12">
        <f t="shared" si="39"/>
        <v>27.5</v>
      </c>
      <c r="AQ59" s="2"/>
    </row>
    <row r="60" spans="1:44" outlineLevel="1" x14ac:dyDescent="0.25">
      <c r="A60" s="1" t="s">
        <v>54</v>
      </c>
      <c r="B60" s="2" t="s">
        <v>75</v>
      </c>
      <c r="C60" s="14" t="s">
        <v>56</v>
      </c>
      <c r="D60" s="7"/>
      <c r="E60" s="10" t="s">
        <v>4</v>
      </c>
      <c r="F60" s="11"/>
      <c r="G60" s="3"/>
      <c r="H60" s="3"/>
      <c r="I60" s="3">
        <v>67</v>
      </c>
      <c r="J60" s="3"/>
      <c r="K60" s="3"/>
      <c r="L60" s="3"/>
      <c r="M60" s="3"/>
      <c r="N60" s="3"/>
      <c r="O60" s="3"/>
      <c r="P60" s="3"/>
      <c r="Q60" s="3">
        <v>115</v>
      </c>
      <c r="R60" s="3"/>
      <c r="S60" s="3"/>
      <c r="T60" s="3"/>
      <c r="U60" s="3"/>
      <c r="V60" s="3"/>
      <c r="W60" s="3"/>
      <c r="X60" s="3">
        <v>1600</v>
      </c>
      <c r="Y60" s="3"/>
      <c r="Z60" s="3"/>
      <c r="AA60" s="3"/>
      <c r="AB60" s="3"/>
      <c r="AC60" s="4">
        <v>27.5</v>
      </c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12">
        <f t="shared" si="39"/>
        <v>1809.5</v>
      </c>
      <c r="AQ60" s="2"/>
    </row>
    <row r="61" spans="1:44" outlineLevel="1" x14ac:dyDescent="0.25">
      <c r="A61" s="1" t="s">
        <v>54</v>
      </c>
      <c r="B61" s="2" t="s">
        <v>75</v>
      </c>
      <c r="C61" s="14" t="s">
        <v>56</v>
      </c>
      <c r="D61" s="7"/>
      <c r="E61" s="10" t="s">
        <v>7</v>
      </c>
      <c r="F61" s="11"/>
      <c r="G61" s="3"/>
      <c r="H61" s="3"/>
      <c r="I61" s="3">
        <v>69.5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4">
        <v>69.5</v>
      </c>
      <c r="AJ61" s="3"/>
      <c r="AK61" s="3"/>
      <c r="AL61" s="3"/>
      <c r="AM61" s="3"/>
      <c r="AN61" s="3"/>
      <c r="AO61" s="3"/>
      <c r="AP61" s="12">
        <f t="shared" si="39"/>
        <v>139</v>
      </c>
      <c r="AQ61" s="2"/>
    </row>
    <row r="62" spans="1:44" outlineLevel="1" x14ac:dyDescent="0.25">
      <c r="A62" s="1" t="s">
        <v>54</v>
      </c>
      <c r="B62" s="2" t="s">
        <v>75</v>
      </c>
      <c r="C62" s="14" t="s">
        <v>56</v>
      </c>
      <c r="D62" s="7"/>
      <c r="E62" s="10" t="s">
        <v>5</v>
      </c>
      <c r="F62" s="11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4">
        <v>132.97200000000001</v>
      </c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12">
        <f t="shared" si="39"/>
        <v>132.97200000000001</v>
      </c>
      <c r="AQ62" s="2"/>
    </row>
    <row r="63" spans="1:44" outlineLevel="1" x14ac:dyDescent="0.25">
      <c r="A63" s="1" t="s">
        <v>54</v>
      </c>
      <c r="B63" s="2" t="s">
        <v>75</v>
      </c>
      <c r="C63" s="14" t="s">
        <v>56</v>
      </c>
      <c r="D63" s="7"/>
      <c r="E63" s="10" t="s">
        <v>6</v>
      </c>
      <c r="F63" s="11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4">
        <v>37.274999999999999</v>
      </c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12">
        <f t="shared" si="39"/>
        <v>37.274999999999999</v>
      </c>
      <c r="AQ63" s="2"/>
    </row>
    <row r="64" spans="1:44" outlineLevel="1" x14ac:dyDescent="0.25">
      <c r="B64" s="2"/>
      <c r="C64" s="14" t="s">
        <v>56</v>
      </c>
      <c r="D64" s="7"/>
      <c r="E64" s="10"/>
      <c r="F64" s="11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4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12">
        <f t="shared" si="39"/>
        <v>0</v>
      </c>
      <c r="AQ64" s="2"/>
    </row>
    <row r="65" spans="1:43" outlineLevel="1" x14ac:dyDescent="0.25">
      <c r="B65" s="2"/>
      <c r="C65" s="14" t="s">
        <v>56</v>
      </c>
      <c r="D65" s="7"/>
      <c r="E65" s="10"/>
      <c r="F65" s="11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4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12">
        <f t="shared" si="39"/>
        <v>0</v>
      </c>
      <c r="AQ65" s="2"/>
    </row>
    <row r="66" spans="1:43" outlineLevel="1" x14ac:dyDescent="0.25">
      <c r="A66" s="1" t="s">
        <v>54</v>
      </c>
      <c r="B66" s="2" t="s">
        <v>75</v>
      </c>
      <c r="C66" s="14" t="s">
        <v>56</v>
      </c>
      <c r="D66" s="8"/>
      <c r="E66" s="8" t="s">
        <v>19</v>
      </c>
      <c r="F66" s="37"/>
      <c r="G66" s="38">
        <f>SUM(G67:G73)</f>
        <v>15</v>
      </c>
      <c r="H66" s="38"/>
      <c r="I66" s="38">
        <f t="shared" ref="I66:AO66" si="46">SUM(I67:I73)</f>
        <v>0</v>
      </c>
      <c r="J66" s="38">
        <f t="shared" si="46"/>
        <v>0</v>
      </c>
      <c r="K66" s="38">
        <f t="shared" si="46"/>
        <v>0</v>
      </c>
      <c r="L66" s="38">
        <f t="shared" si="46"/>
        <v>0</v>
      </c>
      <c r="M66" s="38">
        <f t="shared" si="46"/>
        <v>0</v>
      </c>
      <c r="N66" s="38">
        <f t="shared" si="46"/>
        <v>0</v>
      </c>
      <c r="O66" s="38">
        <f t="shared" si="46"/>
        <v>60</v>
      </c>
      <c r="P66" s="38">
        <f t="shared" si="46"/>
        <v>0</v>
      </c>
      <c r="Q66" s="38">
        <f t="shared" si="46"/>
        <v>0</v>
      </c>
      <c r="R66" s="38">
        <f t="shared" si="46"/>
        <v>0</v>
      </c>
      <c r="S66" s="38">
        <f t="shared" si="46"/>
        <v>0</v>
      </c>
      <c r="T66" s="38">
        <f t="shared" si="46"/>
        <v>0</v>
      </c>
      <c r="U66" s="38">
        <f t="shared" si="46"/>
        <v>0</v>
      </c>
      <c r="V66" s="38">
        <f t="shared" si="46"/>
        <v>0</v>
      </c>
      <c r="W66" s="38">
        <f t="shared" si="46"/>
        <v>0</v>
      </c>
      <c r="X66" s="38">
        <f t="shared" si="46"/>
        <v>0</v>
      </c>
      <c r="Y66" s="38">
        <f t="shared" si="46"/>
        <v>0</v>
      </c>
      <c r="Z66" s="38">
        <f t="shared" si="46"/>
        <v>0</v>
      </c>
      <c r="AA66" s="38">
        <f t="shared" si="46"/>
        <v>0</v>
      </c>
      <c r="AB66" s="38">
        <f t="shared" si="46"/>
        <v>0</v>
      </c>
      <c r="AC66" s="38">
        <f t="shared" si="46"/>
        <v>0</v>
      </c>
      <c r="AD66" s="38">
        <f t="shared" si="46"/>
        <v>0</v>
      </c>
      <c r="AE66" s="38">
        <f t="shared" si="46"/>
        <v>0</v>
      </c>
      <c r="AF66" s="38">
        <f t="shared" si="46"/>
        <v>0</v>
      </c>
      <c r="AG66" s="38">
        <f t="shared" si="46"/>
        <v>0</v>
      </c>
      <c r="AH66" s="38">
        <f t="shared" si="46"/>
        <v>0</v>
      </c>
      <c r="AI66" s="38">
        <f t="shared" si="46"/>
        <v>0</v>
      </c>
      <c r="AJ66" s="38">
        <f t="shared" si="46"/>
        <v>0</v>
      </c>
      <c r="AK66" s="38">
        <f t="shared" si="46"/>
        <v>0</v>
      </c>
      <c r="AL66" s="38">
        <f t="shared" si="46"/>
        <v>0</v>
      </c>
      <c r="AM66" s="38">
        <f t="shared" si="46"/>
        <v>0</v>
      </c>
      <c r="AN66" s="38">
        <f t="shared" si="46"/>
        <v>0</v>
      </c>
      <c r="AO66" s="38">
        <f t="shared" si="46"/>
        <v>82.962000000000003</v>
      </c>
      <c r="AP66" s="39">
        <f t="shared" si="39"/>
        <v>157.96199999999999</v>
      </c>
      <c r="AQ66" s="2"/>
    </row>
    <row r="67" spans="1:43" outlineLevel="1" x14ac:dyDescent="0.25">
      <c r="A67" s="1" t="s">
        <v>54</v>
      </c>
      <c r="B67" s="2" t="s">
        <v>75</v>
      </c>
      <c r="C67" s="14" t="s">
        <v>56</v>
      </c>
      <c r="D67" s="7"/>
      <c r="E67" s="10" t="s">
        <v>2</v>
      </c>
      <c r="F67" s="11"/>
      <c r="G67" s="3"/>
      <c r="H67" s="3"/>
      <c r="I67" s="3"/>
      <c r="J67" s="3"/>
      <c r="K67" s="3"/>
      <c r="L67" s="3"/>
      <c r="M67" s="3"/>
      <c r="N67" s="3"/>
      <c r="O67" s="3">
        <v>20</v>
      </c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4"/>
      <c r="AB67" s="3"/>
      <c r="AC67" s="4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12">
        <f t="shared" si="39"/>
        <v>20</v>
      </c>
      <c r="AQ67" s="2"/>
    </row>
    <row r="68" spans="1:43" outlineLevel="1" x14ac:dyDescent="0.25">
      <c r="A68" s="1" t="s">
        <v>54</v>
      </c>
      <c r="B68" s="2" t="s">
        <v>75</v>
      </c>
      <c r="C68" s="14" t="s">
        <v>56</v>
      </c>
      <c r="D68" s="7"/>
      <c r="E68" s="10" t="s">
        <v>0</v>
      </c>
      <c r="F68" s="11"/>
      <c r="G68" s="3">
        <v>15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4"/>
      <c r="AB68" s="3"/>
      <c r="AC68" s="4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12">
        <f t="shared" si="39"/>
        <v>15</v>
      </c>
      <c r="AQ68" s="2"/>
    </row>
    <row r="69" spans="1:43" outlineLevel="1" x14ac:dyDescent="0.25">
      <c r="A69" s="1" t="s">
        <v>54</v>
      </c>
      <c r="B69" s="2" t="s">
        <v>75</v>
      </c>
      <c r="C69" s="14" t="s">
        <v>56</v>
      </c>
      <c r="D69" s="7"/>
      <c r="E69" s="10" t="s">
        <v>9</v>
      </c>
      <c r="F69" s="11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4">
        <v>30</v>
      </c>
      <c r="AP69" s="12">
        <f t="shared" si="39"/>
        <v>30</v>
      </c>
      <c r="AQ69" s="2"/>
    </row>
    <row r="70" spans="1:43" outlineLevel="1" x14ac:dyDescent="0.25">
      <c r="A70" s="1" t="s">
        <v>54</v>
      </c>
      <c r="B70" s="2" t="s">
        <v>75</v>
      </c>
      <c r="C70" s="14" t="s">
        <v>56</v>
      </c>
      <c r="D70" s="7"/>
      <c r="E70" s="10" t="s">
        <v>10</v>
      </c>
      <c r="F70" s="11"/>
      <c r="G70" s="3"/>
      <c r="H70" s="3"/>
      <c r="I70" s="3"/>
      <c r="J70" s="3"/>
      <c r="K70" s="3"/>
      <c r="L70" s="3"/>
      <c r="M70" s="3"/>
      <c r="N70" s="3"/>
      <c r="O70" s="3">
        <v>40</v>
      </c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4">
        <v>20.712</v>
      </c>
      <c r="AP70" s="12">
        <f t="shared" si="39"/>
        <v>60.712000000000003</v>
      </c>
      <c r="AQ70" s="2"/>
    </row>
    <row r="71" spans="1:43" outlineLevel="1" x14ac:dyDescent="0.25">
      <c r="A71" s="1" t="s">
        <v>54</v>
      </c>
      <c r="B71" s="2" t="s">
        <v>75</v>
      </c>
      <c r="C71" s="14" t="s">
        <v>56</v>
      </c>
      <c r="D71" s="7"/>
      <c r="E71" s="10" t="s">
        <v>10</v>
      </c>
      <c r="F71" s="11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4">
        <v>32.25</v>
      </c>
      <c r="AP71" s="12">
        <f t="shared" si="39"/>
        <v>32.25</v>
      </c>
      <c r="AQ71" s="2"/>
    </row>
    <row r="72" spans="1:43" outlineLevel="1" x14ac:dyDescent="0.25">
      <c r="B72" s="2"/>
      <c r="C72" s="14" t="s">
        <v>56</v>
      </c>
      <c r="D72" s="7"/>
      <c r="E72" s="10"/>
      <c r="F72" s="11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4"/>
      <c r="AP72" s="12">
        <f t="shared" si="39"/>
        <v>0</v>
      </c>
      <c r="AQ72" s="2"/>
    </row>
    <row r="73" spans="1:43" outlineLevel="1" x14ac:dyDescent="0.25">
      <c r="B73" s="2"/>
      <c r="C73" s="14" t="s">
        <v>56</v>
      </c>
      <c r="D73" s="7"/>
      <c r="E73" s="10"/>
      <c r="F73" s="11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4"/>
      <c r="AP73" s="12">
        <f t="shared" si="39"/>
        <v>0</v>
      </c>
      <c r="AQ73" s="2"/>
    </row>
    <row r="74" spans="1:43" outlineLevel="1" x14ac:dyDescent="0.25">
      <c r="A74" s="1" t="s">
        <v>54</v>
      </c>
      <c r="B74" s="2" t="s">
        <v>75</v>
      </c>
      <c r="C74" s="14" t="s">
        <v>56</v>
      </c>
      <c r="D74" s="8"/>
      <c r="E74" s="8" t="s">
        <v>23</v>
      </c>
      <c r="F74" s="37"/>
      <c r="G74" s="38">
        <f>SUM(G75:G77)</f>
        <v>0</v>
      </c>
      <c r="H74" s="38"/>
      <c r="I74" s="38">
        <f t="shared" ref="I74:AO74" si="47">SUM(I75:I77)</f>
        <v>13</v>
      </c>
      <c r="J74" s="38">
        <f t="shared" si="47"/>
        <v>0</v>
      </c>
      <c r="K74" s="38">
        <f t="shared" si="47"/>
        <v>0</v>
      </c>
      <c r="L74" s="38">
        <f t="shared" si="47"/>
        <v>0</v>
      </c>
      <c r="M74" s="38">
        <f t="shared" si="47"/>
        <v>0</v>
      </c>
      <c r="N74" s="38">
        <f t="shared" si="47"/>
        <v>0</v>
      </c>
      <c r="O74" s="38">
        <f t="shared" si="47"/>
        <v>0</v>
      </c>
      <c r="P74" s="38">
        <f t="shared" si="47"/>
        <v>0</v>
      </c>
      <c r="Q74" s="38">
        <f t="shared" si="47"/>
        <v>0</v>
      </c>
      <c r="R74" s="38">
        <f t="shared" si="47"/>
        <v>83</v>
      </c>
      <c r="S74" s="38">
        <f t="shared" si="47"/>
        <v>0</v>
      </c>
      <c r="T74" s="38">
        <f t="shared" si="47"/>
        <v>0</v>
      </c>
      <c r="U74" s="38">
        <f t="shared" si="47"/>
        <v>0</v>
      </c>
      <c r="V74" s="38">
        <f t="shared" si="47"/>
        <v>0</v>
      </c>
      <c r="W74" s="38">
        <f t="shared" si="47"/>
        <v>0</v>
      </c>
      <c r="X74" s="38">
        <f t="shared" si="47"/>
        <v>0</v>
      </c>
      <c r="Y74" s="38">
        <f t="shared" si="47"/>
        <v>0</v>
      </c>
      <c r="Z74" s="38">
        <f t="shared" si="47"/>
        <v>0</v>
      </c>
      <c r="AA74" s="38">
        <f t="shared" si="47"/>
        <v>0</v>
      </c>
      <c r="AB74" s="38">
        <f t="shared" si="47"/>
        <v>0</v>
      </c>
      <c r="AC74" s="38">
        <f t="shared" si="47"/>
        <v>0</v>
      </c>
      <c r="AD74" s="38">
        <f t="shared" si="47"/>
        <v>0</v>
      </c>
      <c r="AE74" s="38">
        <f t="shared" si="47"/>
        <v>0</v>
      </c>
      <c r="AF74" s="38">
        <f t="shared" si="47"/>
        <v>0</v>
      </c>
      <c r="AG74" s="38">
        <f t="shared" si="47"/>
        <v>0</v>
      </c>
      <c r="AH74" s="38">
        <f t="shared" si="47"/>
        <v>0</v>
      </c>
      <c r="AI74" s="38">
        <f t="shared" si="47"/>
        <v>0</v>
      </c>
      <c r="AJ74" s="38">
        <f t="shared" si="47"/>
        <v>11</v>
      </c>
      <c r="AK74" s="38">
        <f t="shared" si="47"/>
        <v>0</v>
      </c>
      <c r="AL74" s="38">
        <f t="shared" si="47"/>
        <v>0</v>
      </c>
      <c r="AM74" s="38">
        <f t="shared" si="47"/>
        <v>0</v>
      </c>
      <c r="AN74" s="38">
        <f t="shared" si="47"/>
        <v>0</v>
      </c>
      <c r="AO74" s="38">
        <f t="shared" si="47"/>
        <v>0</v>
      </c>
      <c r="AP74" s="39">
        <f t="shared" si="39"/>
        <v>107</v>
      </c>
      <c r="AQ74" s="2"/>
    </row>
    <row r="75" spans="1:43" outlineLevel="1" x14ac:dyDescent="0.25">
      <c r="A75" s="1" t="s">
        <v>54</v>
      </c>
      <c r="B75" s="2" t="s">
        <v>75</v>
      </c>
      <c r="C75" s="14" t="s">
        <v>56</v>
      </c>
      <c r="D75" s="7"/>
      <c r="E75" s="10" t="s">
        <v>1</v>
      </c>
      <c r="F75" s="11"/>
      <c r="G75" s="3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12">
        <f t="shared" si="39"/>
        <v>0</v>
      </c>
      <c r="AQ75" s="2"/>
    </row>
    <row r="76" spans="1:43" outlineLevel="1" x14ac:dyDescent="0.25">
      <c r="A76" s="1" t="s">
        <v>54</v>
      </c>
      <c r="B76" s="2" t="s">
        <v>75</v>
      </c>
      <c r="C76" s="14" t="s">
        <v>56</v>
      </c>
      <c r="D76" s="7"/>
      <c r="E76" s="10" t="s">
        <v>14</v>
      </c>
      <c r="F76" s="11"/>
      <c r="G76" s="3"/>
      <c r="H76" s="3"/>
      <c r="I76" s="3">
        <v>13</v>
      </c>
      <c r="J76" s="3"/>
      <c r="K76" s="3"/>
      <c r="L76" s="3"/>
      <c r="M76" s="3"/>
      <c r="N76" s="3"/>
      <c r="O76" s="3"/>
      <c r="P76" s="3"/>
      <c r="Q76" s="3"/>
      <c r="R76" s="3">
        <v>83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4">
        <v>11</v>
      </c>
      <c r="AK76" s="4"/>
      <c r="AL76" s="4"/>
      <c r="AM76" s="4"/>
      <c r="AN76" s="4"/>
      <c r="AO76" s="3"/>
      <c r="AP76" s="12">
        <f t="shared" si="39"/>
        <v>107</v>
      </c>
      <c r="AQ76" s="2"/>
    </row>
    <row r="77" spans="1:43" outlineLevel="1" x14ac:dyDescent="0.25">
      <c r="B77" s="2"/>
      <c r="C77" s="14" t="s">
        <v>56</v>
      </c>
      <c r="D77" s="7"/>
      <c r="E77" s="13"/>
      <c r="F77" s="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>
        <f t="shared" si="39"/>
        <v>0</v>
      </c>
      <c r="AQ77" s="2"/>
    </row>
    <row r="78" spans="1:43" outlineLevel="1" x14ac:dyDescent="0.25">
      <c r="A78" s="1" t="s">
        <v>54</v>
      </c>
      <c r="B78" s="2" t="s">
        <v>75</v>
      </c>
      <c r="C78" s="14" t="s">
        <v>56</v>
      </c>
      <c r="D78" s="8"/>
      <c r="E78" s="8" t="s">
        <v>20</v>
      </c>
      <c r="F78" s="37"/>
      <c r="G78" s="38">
        <f>SUM(G79:G83)</f>
        <v>0</v>
      </c>
      <c r="H78" s="38"/>
      <c r="I78" s="38">
        <f t="shared" ref="I78:AO78" si="48">SUM(I79:I83)</f>
        <v>0</v>
      </c>
      <c r="J78" s="38">
        <f t="shared" si="48"/>
        <v>0</v>
      </c>
      <c r="K78" s="38">
        <f t="shared" si="48"/>
        <v>0</v>
      </c>
      <c r="L78" s="38">
        <f t="shared" si="48"/>
        <v>0</v>
      </c>
      <c r="M78" s="38">
        <f t="shared" si="48"/>
        <v>0</v>
      </c>
      <c r="N78" s="38">
        <f t="shared" si="48"/>
        <v>0</v>
      </c>
      <c r="O78" s="38">
        <f t="shared" si="48"/>
        <v>0</v>
      </c>
      <c r="P78" s="38">
        <f t="shared" si="48"/>
        <v>0</v>
      </c>
      <c r="Q78" s="38">
        <f t="shared" si="48"/>
        <v>0</v>
      </c>
      <c r="R78" s="38">
        <f t="shared" si="48"/>
        <v>1</v>
      </c>
      <c r="S78" s="38">
        <f t="shared" si="48"/>
        <v>0</v>
      </c>
      <c r="T78" s="38">
        <f t="shared" si="48"/>
        <v>0</v>
      </c>
      <c r="U78" s="38">
        <f t="shared" si="48"/>
        <v>0</v>
      </c>
      <c r="V78" s="38">
        <f t="shared" si="48"/>
        <v>0</v>
      </c>
      <c r="W78" s="38">
        <f t="shared" si="48"/>
        <v>0</v>
      </c>
      <c r="X78" s="38">
        <f t="shared" si="48"/>
        <v>0</v>
      </c>
      <c r="Y78" s="38">
        <f t="shared" si="48"/>
        <v>0</v>
      </c>
      <c r="Z78" s="38">
        <f t="shared" si="48"/>
        <v>0</v>
      </c>
      <c r="AA78" s="38">
        <f t="shared" si="48"/>
        <v>0</v>
      </c>
      <c r="AB78" s="38">
        <f t="shared" si="48"/>
        <v>2</v>
      </c>
      <c r="AC78" s="38">
        <f t="shared" si="48"/>
        <v>4</v>
      </c>
      <c r="AD78" s="38">
        <f t="shared" si="48"/>
        <v>0</v>
      </c>
      <c r="AE78" s="38">
        <f t="shared" si="48"/>
        <v>0</v>
      </c>
      <c r="AF78" s="38">
        <f t="shared" si="48"/>
        <v>0</v>
      </c>
      <c r="AG78" s="38">
        <f t="shared" si="48"/>
        <v>0</v>
      </c>
      <c r="AH78" s="38">
        <f t="shared" si="48"/>
        <v>0</v>
      </c>
      <c r="AI78" s="38">
        <f t="shared" si="48"/>
        <v>0</v>
      </c>
      <c r="AJ78" s="38">
        <f t="shared" si="48"/>
        <v>0</v>
      </c>
      <c r="AK78" s="38">
        <f t="shared" si="48"/>
        <v>0</v>
      </c>
      <c r="AL78" s="38">
        <f t="shared" si="48"/>
        <v>0</v>
      </c>
      <c r="AM78" s="38">
        <f t="shared" si="48"/>
        <v>0</v>
      </c>
      <c r="AN78" s="38">
        <f t="shared" si="48"/>
        <v>0</v>
      </c>
      <c r="AO78" s="38">
        <f t="shared" si="48"/>
        <v>0</v>
      </c>
      <c r="AP78" s="39">
        <f t="shared" si="39"/>
        <v>7</v>
      </c>
      <c r="AQ78" s="2"/>
    </row>
    <row r="79" spans="1:43" outlineLevel="1" x14ac:dyDescent="0.25">
      <c r="A79" s="1" t="s">
        <v>54</v>
      </c>
      <c r="B79" s="2" t="s">
        <v>75</v>
      </c>
      <c r="C79" s="14" t="s">
        <v>56</v>
      </c>
      <c r="D79" s="7"/>
      <c r="E79" s="10" t="s">
        <v>13</v>
      </c>
      <c r="F79" s="11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4">
        <v>2</v>
      </c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12">
        <f t="shared" si="39"/>
        <v>2</v>
      </c>
      <c r="AQ79" s="2"/>
    </row>
    <row r="80" spans="1:43" outlineLevel="1" x14ac:dyDescent="0.25">
      <c r="A80" s="1" t="s">
        <v>54</v>
      </c>
      <c r="B80" s="2" t="s">
        <v>75</v>
      </c>
      <c r="C80" s="14" t="s">
        <v>56</v>
      </c>
      <c r="D80" s="7"/>
      <c r="E80" s="10" t="s">
        <v>12</v>
      </c>
      <c r="F80" s="11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4">
        <v>4</v>
      </c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12">
        <f t="shared" si="39"/>
        <v>4</v>
      </c>
      <c r="AQ80" s="2"/>
    </row>
    <row r="81" spans="1:43" outlineLevel="1" x14ac:dyDescent="0.25">
      <c r="A81" s="1" t="s">
        <v>54</v>
      </c>
      <c r="B81" s="2" t="s">
        <v>75</v>
      </c>
      <c r="C81" s="14" t="s">
        <v>56</v>
      </c>
      <c r="D81" s="7"/>
      <c r="E81" s="10" t="s">
        <v>70</v>
      </c>
      <c r="F81" s="11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>
        <v>1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4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12">
        <f t="shared" si="39"/>
        <v>1</v>
      </c>
      <c r="AQ81" s="2"/>
    </row>
    <row r="82" spans="1:43" outlineLevel="1" x14ac:dyDescent="0.25">
      <c r="B82" s="2"/>
      <c r="C82" s="14" t="s">
        <v>56</v>
      </c>
      <c r="D82" s="7"/>
      <c r="E82" s="10"/>
      <c r="F82" s="11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4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12">
        <f t="shared" si="39"/>
        <v>0</v>
      </c>
      <c r="AQ82" s="2"/>
    </row>
    <row r="83" spans="1:43" outlineLevel="1" x14ac:dyDescent="0.25">
      <c r="B83" s="2"/>
      <c r="C83" s="14" t="s">
        <v>56</v>
      </c>
      <c r="D83" s="7"/>
      <c r="E83" s="10"/>
      <c r="F83" s="11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4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12">
        <f t="shared" si="39"/>
        <v>0</v>
      </c>
      <c r="AQ83" s="2"/>
    </row>
    <row r="84" spans="1:43" outlineLevel="1" x14ac:dyDescent="0.25">
      <c r="A84" s="1" t="s">
        <v>54</v>
      </c>
      <c r="B84" s="2" t="s">
        <v>75</v>
      </c>
      <c r="C84" s="14" t="s">
        <v>56</v>
      </c>
      <c r="D84" s="8"/>
      <c r="E84" s="8" t="s">
        <v>21</v>
      </c>
      <c r="F84" s="37"/>
      <c r="G84" s="38">
        <f>SUM(G85:G89)</f>
        <v>0</v>
      </c>
      <c r="H84" s="38"/>
      <c r="I84" s="38">
        <f t="shared" ref="I84:AO84" si="49">SUM(I85:I89)</f>
        <v>0</v>
      </c>
      <c r="J84" s="38">
        <f t="shared" si="49"/>
        <v>0</v>
      </c>
      <c r="K84" s="38">
        <f t="shared" si="49"/>
        <v>0</v>
      </c>
      <c r="L84" s="38">
        <f t="shared" si="49"/>
        <v>0</v>
      </c>
      <c r="M84" s="38">
        <f t="shared" si="49"/>
        <v>0</v>
      </c>
      <c r="N84" s="38">
        <f t="shared" si="49"/>
        <v>0</v>
      </c>
      <c r="O84" s="38">
        <f t="shared" si="49"/>
        <v>0</v>
      </c>
      <c r="P84" s="38">
        <f t="shared" si="49"/>
        <v>0</v>
      </c>
      <c r="Q84" s="38">
        <f t="shared" si="49"/>
        <v>0</v>
      </c>
      <c r="R84" s="38">
        <f t="shared" si="49"/>
        <v>0</v>
      </c>
      <c r="S84" s="38">
        <f t="shared" si="49"/>
        <v>0</v>
      </c>
      <c r="T84" s="38">
        <f t="shared" si="49"/>
        <v>0</v>
      </c>
      <c r="U84" s="38">
        <f t="shared" si="49"/>
        <v>0</v>
      </c>
      <c r="V84" s="38">
        <f t="shared" si="49"/>
        <v>0</v>
      </c>
      <c r="W84" s="38">
        <f t="shared" si="49"/>
        <v>0</v>
      </c>
      <c r="X84" s="38">
        <f t="shared" si="49"/>
        <v>0</v>
      </c>
      <c r="Y84" s="38">
        <f t="shared" si="49"/>
        <v>0</v>
      </c>
      <c r="Z84" s="38">
        <f t="shared" si="49"/>
        <v>0</v>
      </c>
      <c r="AA84" s="38">
        <f t="shared" si="49"/>
        <v>0</v>
      </c>
      <c r="AB84" s="38">
        <f t="shared" si="49"/>
        <v>0</v>
      </c>
      <c r="AC84" s="38">
        <f t="shared" si="49"/>
        <v>0</v>
      </c>
      <c r="AD84" s="38">
        <f t="shared" si="49"/>
        <v>0</v>
      </c>
      <c r="AE84" s="38">
        <f t="shared" si="49"/>
        <v>0</v>
      </c>
      <c r="AF84" s="38">
        <f t="shared" si="49"/>
        <v>0</v>
      </c>
      <c r="AG84" s="38">
        <f t="shared" si="49"/>
        <v>0</v>
      </c>
      <c r="AH84" s="38">
        <f t="shared" si="49"/>
        <v>0</v>
      </c>
      <c r="AI84" s="38">
        <f t="shared" si="49"/>
        <v>0</v>
      </c>
      <c r="AJ84" s="38">
        <f t="shared" si="49"/>
        <v>0</v>
      </c>
      <c r="AK84" s="38">
        <f t="shared" si="49"/>
        <v>0</v>
      </c>
      <c r="AL84" s="38">
        <f t="shared" si="49"/>
        <v>0</v>
      </c>
      <c r="AM84" s="38">
        <f t="shared" si="49"/>
        <v>0</v>
      </c>
      <c r="AN84" s="38">
        <f t="shared" si="49"/>
        <v>0</v>
      </c>
      <c r="AO84" s="38">
        <f t="shared" si="49"/>
        <v>0</v>
      </c>
      <c r="AP84" s="39">
        <f t="shared" si="39"/>
        <v>0</v>
      </c>
      <c r="AQ84" s="2"/>
    </row>
    <row r="85" spans="1:43" outlineLevel="1" x14ac:dyDescent="0.25">
      <c r="B85" s="2" t="s">
        <v>75</v>
      </c>
      <c r="C85" s="14" t="s">
        <v>56</v>
      </c>
      <c r="D85" s="7"/>
      <c r="E85" s="10" t="s">
        <v>11</v>
      </c>
      <c r="F85" s="11"/>
      <c r="G85" s="3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3"/>
      <c r="AB85" s="3"/>
      <c r="AC85" s="4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12">
        <f t="shared" si="39"/>
        <v>0</v>
      </c>
      <c r="AQ85" s="2"/>
    </row>
    <row r="86" spans="1:43" outlineLevel="1" x14ac:dyDescent="0.25">
      <c r="B86" s="2"/>
      <c r="C86" s="14" t="s">
        <v>56</v>
      </c>
      <c r="D86" s="7"/>
      <c r="E86" s="10"/>
      <c r="F86" s="11"/>
      <c r="G86" s="3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3"/>
      <c r="AB86" s="3"/>
      <c r="AC86" s="4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12">
        <f t="shared" si="39"/>
        <v>0</v>
      </c>
      <c r="AQ86" s="2"/>
    </row>
    <row r="87" spans="1:43" outlineLevel="1" x14ac:dyDescent="0.25">
      <c r="B87" s="2"/>
      <c r="C87" s="14" t="s">
        <v>56</v>
      </c>
      <c r="D87" s="7"/>
      <c r="E87" s="10"/>
      <c r="F87" s="11"/>
      <c r="G87" s="3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3"/>
      <c r="AB87" s="3"/>
      <c r="AC87" s="4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12">
        <f t="shared" si="39"/>
        <v>0</v>
      </c>
      <c r="AQ87" s="2"/>
    </row>
    <row r="88" spans="1:43" outlineLevel="1" x14ac:dyDescent="0.25">
      <c r="B88" s="2"/>
      <c r="C88" s="14" t="s">
        <v>56</v>
      </c>
      <c r="D88" s="7"/>
      <c r="E88" s="10"/>
      <c r="F88" s="11"/>
      <c r="G88" s="3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3"/>
      <c r="AB88" s="3"/>
      <c r="AC88" s="4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12">
        <f t="shared" si="39"/>
        <v>0</v>
      </c>
      <c r="AQ88" s="2"/>
    </row>
    <row r="89" spans="1:43" outlineLevel="1" x14ac:dyDescent="0.25">
      <c r="B89" s="2"/>
      <c r="C89" s="14" t="s">
        <v>56</v>
      </c>
      <c r="D89" s="7"/>
      <c r="E89" s="13"/>
      <c r="F89" s="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>
        <f t="shared" si="39"/>
        <v>0</v>
      </c>
      <c r="AQ89" s="2"/>
    </row>
    <row r="90" spans="1:43" outlineLevel="1" x14ac:dyDescent="0.25">
      <c r="A90" s="1" t="s">
        <v>54</v>
      </c>
      <c r="B90" s="2" t="s">
        <v>75</v>
      </c>
      <c r="C90" s="14" t="s">
        <v>56</v>
      </c>
      <c r="D90" s="8"/>
      <c r="E90" s="8" t="s">
        <v>22</v>
      </c>
      <c r="F90" s="37"/>
      <c r="G90" s="38">
        <f>SUM(G91:G112)</f>
        <v>0</v>
      </c>
      <c r="H90" s="38"/>
      <c r="I90" s="38">
        <f t="shared" ref="I90:AO90" si="50">SUM(I91:I112)</f>
        <v>62</v>
      </c>
      <c r="J90" s="38">
        <f t="shared" si="50"/>
        <v>45</v>
      </c>
      <c r="K90" s="38">
        <f t="shared" si="50"/>
        <v>0</v>
      </c>
      <c r="L90" s="38">
        <f t="shared" si="50"/>
        <v>0</v>
      </c>
      <c r="M90" s="38">
        <f t="shared" si="50"/>
        <v>0</v>
      </c>
      <c r="N90" s="38">
        <f t="shared" si="50"/>
        <v>0</v>
      </c>
      <c r="O90" s="38">
        <f t="shared" si="50"/>
        <v>0</v>
      </c>
      <c r="P90" s="38">
        <f t="shared" si="50"/>
        <v>0</v>
      </c>
      <c r="Q90" s="38">
        <f t="shared" si="50"/>
        <v>0</v>
      </c>
      <c r="R90" s="38">
        <f t="shared" si="50"/>
        <v>0</v>
      </c>
      <c r="S90" s="38">
        <f t="shared" si="50"/>
        <v>0</v>
      </c>
      <c r="T90" s="38">
        <f t="shared" si="50"/>
        <v>0</v>
      </c>
      <c r="U90" s="38">
        <f t="shared" si="50"/>
        <v>30</v>
      </c>
      <c r="V90" s="38">
        <f t="shared" si="50"/>
        <v>0</v>
      </c>
      <c r="W90" s="38">
        <f t="shared" si="50"/>
        <v>0</v>
      </c>
      <c r="X90" s="38">
        <f t="shared" si="50"/>
        <v>220</v>
      </c>
      <c r="Y90" s="38">
        <f t="shared" si="50"/>
        <v>45</v>
      </c>
      <c r="Z90" s="38">
        <f t="shared" si="50"/>
        <v>0</v>
      </c>
      <c r="AA90" s="38">
        <f t="shared" si="50"/>
        <v>0</v>
      </c>
      <c r="AB90" s="38">
        <f t="shared" si="50"/>
        <v>60</v>
      </c>
      <c r="AC90" s="38">
        <f t="shared" si="50"/>
        <v>0</v>
      </c>
      <c r="AD90" s="38">
        <f t="shared" si="50"/>
        <v>0</v>
      </c>
      <c r="AE90" s="38">
        <f t="shared" si="50"/>
        <v>0</v>
      </c>
      <c r="AF90" s="38">
        <f t="shared" si="50"/>
        <v>75</v>
      </c>
      <c r="AG90" s="38">
        <f t="shared" si="50"/>
        <v>0</v>
      </c>
      <c r="AH90" s="38">
        <f t="shared" si="50"/>
        <v>0</v>
      </c>
      <c r="AI90" s="38">
        <f t="shared" si="50"/>
        <v>30</v>
      </c>
      <c r="AJ90" s="38">
        <f t="shared" si="50"/>
        <v>0</v>
      </c>
      <c r="AK90" s="38">
        <f t="shared" si="50"/>
        <v>120</v>
      </c>
      <c r="AL90" s="38">
        <f t="shared" si="50"/>
        <v>0</v>
      </c>
      <c r="AM90" s="38">
        <f t="shared" si="50"/>
        <v>0</v>
      </c>
      <c r="AN90" s="38">
        <f t="shared" si="50"/>
        <v>0</v>
      </c>
      <c r="AO90" s="38">
        <f t="shared" si="50"/>
        <v>0</v>
      </c>
      <c r="AP90" s="39">
        <f t="shared" si="39"/>
        <v>687</v>
      </c>
      <c r="AQ90" s="2"/>
    </row>
    <row r="91" spans="1:43" outlineLevel="1" x14ac:dyDescent="0.25">
      <c r="A91" s="1" t="s">
        <v>54</v>
      </c>
      <c r="B91" s="2" t="s">
        <v>75</v>
      </c>
      <c r="C91" s="14" t="s">
        <v>56</v>
      </c>
      <c r="D91" s="7"/>
      <c r="E91" s="13" t="s">
        <v>65</v>
      </c>
      <c r="F91" s="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>
        <v>10</v>
      </c>
      <c r="AL91" s="3"/>
      <c r="AM91" s="3"/>
      <c r="AN91" s="3"/>
      <c r="AO91" s="3"/>
      <c r="AP91" s="3">
        <f t="shared" si="39"/>
        <v>10</v>
      </c>
      <c r="AQ91" s="2"/>
    </row>
    <row r="92" spans="1:43" outlineLevel="1" x14ac:dyDescent="0.25">
      <c r="B92" s="2" t="s">
        <v>75</v>
      </c>
      <c r="C92" s="14"/>
      <c r="D92" s="7"/>
      <c r="E92" s="13" t="s">
        <v>87</v>
      </c>
      <c r="F92" s="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>
        <f t="shared" si="39"/>
        <v>0</v>
      </c>
      <c r="AQ92" s="2"/>
    </row>
    <row r="93" spans="1:43" outlineLevel="1" x14ac:dyDescent="0.25">
      <c r="B93" s="2" t="s">
        <v>75</v>
      </c>
      <c r="C93" s="14" t="s">
        <v>56</v>
      </c>
      <c r="D93" s="7"/>
      <c r="E93" s="13" t="s">
        <v>83</v>
      </c>
      <c r="F93" s="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>
        <v>75</v>
      </c>
      <c r="AG93" s="3"/>
      <c r="AH93" s="3"/>
      <c r="AI93" s="3"/>
      <c r="AJ93" s="3"/>
      <c r="AK93" s="3"/>
      <c r="AL93" s="3"/>
      <c r="AM93" s="3"/>
      <c r="AN93" s="3"/>
      <c r="AO93" s="3"/>
      <c r="AP93" s="3">
        <f t="shared" si="39"/>
        <v>75</v>
      </c>
      <c r="AQ93" s="2"/>
    </row>
    <row r="94" spans="1:43" outlineLevel="1" x14ac:dyDescent="0.25">
      <c r="A94" s="1" t="s">
        <v>54</v>
      </c>
      <c r="B94" s="2" t="s">
        <v>75</v>
      </c>
      <c r="C94" s="14" t="s">
        <v>56</v>
      </c>
      <c r="D94" s="7"/>
      <c r="E94" s="13" t="s">
        <v>84</v>
      </c>
      <c r="F94" s="9"/>
      <c r="G94" s="3"/>
      <c r="H94" s="3"/>
      <c r="I94" s="3">
        <v>62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>
        <v>100</v>
      </c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>
        <v>110</v>
      </c>
      <c r="AL94" s="3"/>
      <c r="AM94" s="3"/>
      <c r="AN94" s="3"/>
      <c r="AO94" s="3"/>
      <c r="AP94" s="3">
        <f t="shared" si="39"/>
        <v>272</v>
      </c>
      <c r="AQ94" s="2"/>
    </row>
    <row r="95" spans="1:43" outlineLevel="1" x14ac:dyDescent="0.25">
      <c r="A95" s="1" t="s">
        <v>54</v>
      </c>
      <c r="B95" s="2" t="s">
        <v>75</v>
      </c>
      <c r="C95" s="14"/>
      <c r="D95" s="7"/>
      <c r="E95" s="13" t="s">
        <v>91</v>
      </c>
      <c r="F95" s="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>
        <v>120</v>
      </c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>
        <f t="shared" si="39"/>
        <v>120</v>
      </c>
      <c r="AQ95" s="2"/>
    </row>
    <row r="96" spans="1:43" outlineLevel="1" x14ac:dyDescent="0.25">
      <c r="A96" s="1" t="s">
        <v>54</v>
      </c>
      <c r="B96" s="2" t="s">
        <v>75</v>
      </c>
      <c r="C96" s="14" t="s">
        <v>56</v>
      </c>
      <c r="D96" s="7"/>
      <c r="E96" s="13" t="s">
        <v>66</v>
      </c>
      <c r="F96" s="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>
        <v>20</v>
      </c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>
        <v>20</v>
      </c>
      <c r="AJ96" s="3"/>
      <c r="AK96" s="3"/>
      <c r="AL96" s="3"/>
      <c r="AM96" s="3"/>
      <c r="AN96" s="3"/>
      <c r="AO96" s="3"/>
      <c r="AP96" s="3">
        <f t="shared" si="39"/>
        <v>40</v>
      </c>
      <c r="AQ96" s="2"/>
    </row>
    <row r="97" spans="1:43" outlineLevel="1" x14ac:dyDescent="0.25">
      <c r="B97" s="2" t="s">
        <v>75</v>
      </c>
      <c r="C97" s="14" t="s">
        <v>56</v>
      </c>
      <c r="D97" s="7"/>
      <c r="E97" s="13" t="s">
        <v>71</v>
      </c>
      <c r="F97" s="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>
        <f t="shared" si="39"/>
        <v>0</v>
      </c>
      <c r="AQ97" s="2"/>
    </row>
    <row r="98" spans="1:43" outlineLevel="1" x14ac:dyDescent="0.25">
      <c r="A98" s="1" t="s">
        <v>54</v>
      </c>
      <c r="B98" s="2" t="s">
        <v>75</v>
      </c>
      <c r="C98" s="14" t="s">
        <v>56</v>
      </c>
      <c r="D98" s="7"/>
      <c r="E98" s="13" t="s">
        <v>72</v>
      </c>
      <c r="F98" s="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>
        <v>10</v>
      </c>
      <c r="V98" s="3"/>
      <c r="W98" s="3"/>
      <c r="X98" s="3"/>
      <c r="Y98" s="3"/>
      <c r="Z98" s="3"/>
      <c r="AA98" s="3"/>
      <c r="AB98" s="3">
        <v>10</v>
      </c>
      <c r="AC98" s="3"/>
      <c r="AD98" s="3"/>
      <c r="AE98" s="3"/>
      <c r="AF98" s="3"/>
      <c r="AG98" s="3"/>
      <c r="AH98" s="3"/>
      <c r="AI98" s="3">
        <v>10</v>
      </c>
      <c r="AJ98" s="3"/>
      <c r="AK98" s="3"/>
      <c r="AL98" s="3"/>
      <c r="AM98" s="3"/>
      <c r="AN98" s="3"/>
      <c r="AO98" s="3"/>
      <c r="AP98" s="3">
        <f t="shared" si="39"/>
        <v>30</v>
      </c>
      <c r="AQ98" s="2"/>
    </row>
    <row r="99" spans="1:43" outlineLevel="1" x14ac:dyDescent="0.25">
      <c r="A99" s="1" t="s">
        <v>54</v>
      </c>
      <c r="B99" s="2" t="s">
        <v>75</v>
      </c>
      <c r="C99" s="14" t="s">
        <v>56</v>
      </c>
      <c r="D99" s="7"/>
      <c r="E99" s="13" t="s">
        <v>73</v>
      </c>
      <c r="F99" s="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>
        <v>25</v>
      </c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>
        <f t="shared" si="39"/>
        <v>25</v>
      </c>
      <c r="AQ99" s="2"/>
    </row>
    <row r="100" spans="1:43" outlineLevel="1" x14ac:dyDescent="0.25">
      <c r="A100" s="1" t="s">
        <v>54</v>
      </c>
      <c r="B100" s="2" t="s">
        <v>75</v>
      </c>
      <c r="C100" s="14" t="s">
        <v>56</v>
      </c>
      <c r="D100" s="7"/>
      <c r="E100" s="13" t="s">
        <v>74</v>
      </c>
      <c r="F100" s="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>
        <v>25</v>
      </c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>
        <f t="shared" si="39"/>
        <v>25</v>
      </c>
      <c r="AQ100" s="2"/>
    </row>
    <row r="101" spans="1:43" outlineLevel="1" x14ac:dyDescent="0.25">
      <c r="A101" s="1" t="s">
        <v>54</v>
      </c>
      <c r="B101" s="2" t="s">
        <v>75</v>
      </c>
      <c r="C101" s="14" t="s">
        <v>56</v>
      </c>
      <c r="D101" s="7"/>
      <c r="E101" s="13" t="s">
        <v>79</v>
      </c>
      <c r="F101" s="9"/>
      <c r="G101" s="3"/>
      <c r="H101" s="3"/>
      <c r="I101" s="3"/>
      <c r="J101" s="3">
        <v>45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>
        <v>45</v>
      </c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>
        <f t="shared" si="39"/>
        <v>90</v>
      </c>
      <c r="AQ101" s="2"/>
    </row>
    <row r="102" spans="1:43" outlineLevel="1" x14ac:dyDescent="0.25">
      <c r="B102" s="2"/>
      <c r="C102" s="14" t="s">
        <v>56</v>
      </c>
      <c r="D102" s="7"/>
      <c r="E102" s="13"/>
      <c r="F102" s="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>
        <f t="shared" si="39"/>
        <v>0</v>
      </c>
      <c r="AQ102" s="2"/>
    </row>
    <row r="103" spans="1:43" outlineLevel="1" x14ac:dyDescent="0.25">
      <c r="B103" s="2"/>
      <c r="C103" s="14" t="s">
        <v>56</v>
      </c>
      <c r="D103" s="7"/>
      <c r="E103" s="13"/>
      <c r="F103" s="9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>
        <f t="shared" si="39"/>
        <v>0</v>
      </c>
      <c r="AQ103" s="2"/>
    </row>
    <row r="104" spans="1:43" outlineLevel="1" x14ac:dyDescent="0.25">
      <c r="B104" s="2"/>
      <c r="C104" s="14" t="s">
        <v>56</v>
      </c>
      <c r="D104" s="7"/>
      <c r="E104" s="13"/>
      <c r="F104" s="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>
        <f t="shared" si="39"/>
        <v>0</v>
      </c>
      <c r="AQ104" s="2"/>
    </row>
    <row r="105" spans="1:43" outlineLevel="1" x14ac:dyDescent="0.25">
      <c r="B105" s="2"/>
      <c r="C105" s="14" t="s">
        <v>56</v>
      </c>
      <c r="D105" s="7"/>
      <c r="E105" s="13"/>
      <c r="F105" s="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>
        <f t="shared" si="39"/>
        <v>0</v>
      </c>
      <c r="AQ105" s="2"/>
    </row>
    <row r="106" spans="1:43" outlineLevel="1" x14ac:dyDescent="0.25">
      <c r="B106" s="2"/>
      <c r="C106" s="14" t="s">
        <v>56</v>
      </c>
      <c r="D106" s="7"/>
      <c r="E106" s="13"/>
      <c r="F106" s="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>
        <f t="shared" si="39"/>
        <v>0</v>
      </c>
      <c r="AQ106" s="2"/>
    </row>
    <row r="107" spans="1:43" outlineLevel="2" x14ac:dyDescent="0.25">
      <c r="B107" s="2"/>
      <c r="C107" s="14" t="s">
        <v>56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>
        <f t="shared" si="39"/>
        <v>0</v>
      </c>
      <c r="AQ107" s="2"/>
    </row>
    <row r="108" spans="1:43" outlineLevel="2" x14ac:dyDescent="0.25">
      <c r="B108" s="2"/>
      <c r="C108" s="14" t="s">
        <v>56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>
        <f t="shared" si="39"/>
        <v>0</v>
      </c>
      <c r="AQ108" s="2"/>
    </row>
    <row r="109" spans="1:43" outlineLevel="2" x14ac:dyDescent="0.25">
      <c r="B109" s="2"/>
      <c r="C109" s="14" t="s">
        <v>56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>
        <f t="shared" si="39"/>
        <v>0</v>
      </c>
      <c r="AQ109" s="2"/>
    </row>
    <row r="110" spans="1:43" outlineLevel="2" x14ac:dyDescent="0.25">
      <c r="B110" s="2"/>
      <c r="C110" s="14" t="s">
        <v>56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>
        <f t="shared" si="39"/>
        <v>0</v>
      </c>
      <c r="AQ110" s="2"/>
    </row>
    <row r="111" spans="1:43" outlineLevel="2" x14ac:dyDescent="0.25">
      <c r="B111" s="2"/>
      <c r="C111" s="14" t="s">
        <v>56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>
        <f t="shared" si="39"/>
        <v>0</v>
      </c>
      <c r="AQ111" s="2"/>
    </row>
    <row r="112" spans="1:43" outlineLevel="2" x14ac:dyDescent="0.25">
      <c r="B112" s="2"/>
      <c r="C112" s="14" t="s">
        <v>56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>
        <f t="shared" si="39"/>
        <v>0</v>
      </c>
      <c r="AQ112" s="2"/>
    </row>
    <row r="113" spans="1:42" s="2" customFormat="1" ht="27" customHeight="1" x14ac:dyDescent="0.25">
      <c r="A113" s="2" t="s">
        <v>54</v>
      </c>
      <c r="B113" s="2" t="s">
        <v>75</v>
      </c>
      <c r="C113" s="32" t="s">
        <v>56</v>
      </c>
      <c r="D113" s="26" t="s">
        <v>57</v>
      </c>
      <c r="E113" s="27" t="s">
        <v>46</v>
      </c>
      <c r="F113" s="24"/>
      <c r="G113" s="28">
        <f>G37-G43</f>
        <v>-15</v>
      </c>
      <c r="H113" s="28"/>
      <c r="I113" s="28">
        <f t="shared" ref="I113:AO113" si="51">I37-I43</f>
        <v>2322.3610800000001</v>
      </c>
      <c r="J113" s="28">
        <f>J37-J43</f>
        <v>-45</v>
      </c>
      <c r="K113" s="28">
        <f t="shared" si="51"/>
        <v>0</v>
      </c>
      <c r="L113" s="25">
        <f t="shared" si="51"/>
        <v>0</v>
      </c>
      <c r="M113" s="25">
        <f t="shared" si="51"/>
        <v>0</v>
      </c>
      <c r="N113" s="28">
        <f t="shared" si="51"/>
        <v>0</v>
      </c>
      <c r="O113" s="28">
        <f t="shared" si="51"/>
        <v>-60</v>
      </c>
      <c r="P113" s="28">
        <f t="shared" si="51"/>
        <v>0</v>
      </c>
      <c r="Q113" s="28">
        <f t="shared" si="51"/>
        <v>-115</v>
      </c>
      <c r="R113" s="28">
        <f t="shared" si="51"/>
        <v>-84</v>
      </c>
      <c r="S113" s="25">
        <f t="shared" si="51"/>
        <v>0</v>
      </c>
      <c r="T113" s="25">
        <f t="shared" si="51"/>
        <v>0</v>
      </c>
      <c r="U113" s="28">
        <f t="shared" si="51"/>
        <v>-30</v>
      </c>
      <c r="V113" s="28">
        <f t="shared" si="51"/>
        <v>0</v>
      </c>
      <c r="W113" s="28">
        <f t="shared" si="51"/>
        <v>0</v>
      </c>
      <c r="X113" s="28">
        <f t="shared" si="51"/>
        <v>-1820</v>
      </c>
      <c r="Y113" s="28">
        <f t="shared" si="51"/>
        <v>-45</v>
      </c>
      <c r="Z113" s="25">
        <f t="shared" si="51"/>
        <v>0</v>
      </c>
      <c r="AA113" s="25">
        <f t="shared" si="51"/>
        <v>0</v>
      </c>
      <c r="AB113" s="28">
        <f t="shared" si="51"/>
        <v>-62</v>
      </c>
      <c r="AC113" s="28">
        <f t="shared" si="51"/>
        <v>-201.74700000000001</v>
      </c>
      <c r="AD113" s="28">
        <f t="shared" si="51"/>
        <v>-27.5</v>
      </c>
      <c r="AE113" s="28">
        <f t="shared" si="51"/>
        <v>-35.5</v>
      </c>
      <c r="AF113" s="28">
        <f t="shared" si="51"/>
        <v>-99.275999999999996</v>
      </c>
      <c r="AG113" s="25">
        <f t="shared" si="51"/>
        <v>0</v>
      </c>
      <c r="AH113" s="25">
        <f t="shared" si="51"/>
        <v>0</v>
      </c>
      <c r="AI113" s="28">
        <f t="shared" si="51"/>
        <v>-99.5</v>
      </c>
      <c r="AJ113" s="28">
        <f t="shared" si="51"/>
        <v>-11</v>
      </c>
      <c r="AK113" s="28">
        <f t="shared" si="51"/>
        <v>-120</v>
      </c>
      <c r="AL113" s="28">
        <f t="shared" si="51"/>
        <v>0</v>
      </c>
      <c r="AM113" s="28">
        <f t="shared" si="51"/>
        <v>0</v>
      </c>
      <c r="AN113" s="28">
        <f t="shared" si="51"/>
        <v>0</v>
      </c>
      <c r="AO113" s="28">
        <f t="shared" si="51"/>
        <v>-82.962000000000003</v>
      </c>
      <c r="AP113" s="28">
        <f t="shared" ref="AP113" si="52">SUM(G113:AO113)</f>
        <v>-631.12391999999988</v>
      </c>
    </row>
    <row r="114" spans="1:42" s="2" customFormat="1" ht="23.25" customHeight="1" x14ac:dyDescent="0.25">
      <c r="A114" s="2" t="s">
        <v>54</v>
      </c>
      <c r="B114" s="2" t="s">
        <v>75</v>
      </c>
      <c r="C114" s="6"/>
    </row>
    <row r="115" spans="1:42" s="2" customFormat="1" ht="30" customHeight="1" x14ac:dyDescent="0.25">
      <c r="A115" s="2" t="s">
        <v>54</v>
      </c>
      <c r="B115" s="2" t="s">
        <v>75</v>
      </c>
      <c r="C115" s="14"/>
      <c r="D115" s="34" t="s">
        <v>59</v>
      </c>
      <c r="E115" s="35" t="s">
        <v>58</v>
      </c>
      <c r="F115" s="24"/>
      <c r="G115" s="23">
        <f t="shared" ref="G115:Q116" si="53">SUMIF($E$6:$E$113,$E115,G$6:G$113)</f>
        <v>0</v>
      </c>
      <c r="H115" s="23"/>
      <c r="I115" s="23">
        <f t="shared" si="53"/>
        <v>2722.0800800000002</v>
      </c>
      <c r="J115" s="23">
        <f t="shared" si="53"/>
        <v>169.65799999999999</v>
      </c>
      <c r="K115" s="23">
        <f t="shared" si="53"/>
        <v>584.44100000000003</v>
      </c>
      <c r="L115" s="25">
        <f t="shared" si="53"/>
        <v>0</v>
      </c>
      <c r="M115" s="25">
        <f t="shared" si="53"/>
        <v>0</v>
      </c>
      <c r="N115" s="23">
        <f t="shared" si="53"/>
        <v>0</v>
      </c>
      <c r="O115" s="23">
        <f t="shared" si="53"/>
        <v>0</v>
      </c>
      <c r="P115" s="23">
        <f t="shared" si="53"/>
        <v>0</v>
      </c>
      <c r="Q115" s="23">
        <f t="shared" si="53"/>
        <v>57</v>
      </c>
      <c r="R115" s="23">
        <f t="shared" ref="R115:AA116" si="54">SUMIF($E$6:$E$113,$E115,R$6:R$113)</f>
        <v>0</v>
      </c>
      <c r="S115" s="25">
        <f t="shared" si="54"/>
        <v>2.5499999999999998</v>
      </c>
      <c r="T115" s="25">
        <f t="shared" si="54"/>
        <v>0</v>
      </c>
      <c r="U115" s="23">
        <f t="shared" si="54"/>
        <v>0</v>
      </c>
      <c r="V115" s="23">
        <f t="shared" si="54"/>
        <v>0</v>
      </c>
      <c r="W115" s="23">
        <f t="shared" si="54"/>
        <v>0</v>
      </c>
      <c r="X115" s="23">
        <f t="shared" si="54"/>
        <v>4874.4139999999998</v>
      </c>
      <c r="Y115" s="23">
        <f t="shared" si="54"/>
        <v>0</v>
      </c>
      <c r="Z115" s="25">
        <f t="shared" si="54"/>
        <v>0</v>
      </c>
      <c r="AA115" s="25">
        <f t="shared" si="54"/>
        <v>0</v>
      </c>
      <c r="AB115" s="23">
        <f t="shared" ref="AB115:AO116" si="55">SUMIF($E$6:$E$113,$E115,AB$6:AB$113)</f>
        <v>0</v>
      </c>
      <c r="AC115" s="23">
        <f t="shared" si="55"/>
        <v>0</v>
      </c>
      <c r="AD115" s="23">
        <f t="shared" si="55"/>
        <v>0</v>
      </c>
      <c r="AE115" s="23">
        <f t="shared" si="55"/>
        <v>0</v>
      </c>
      <c r="AF115" s="23">
        <f t="shared" si="55"/>
        <v>120</v>
      </c>
      <c r="AG115" s="25">
        <f t="shared" si="55"/>
        <v>0</v>
      </c>
      <c r="AH115" s="25">
        <f t="shared" si="55"/>
        <v>0</v>
      </c>
      <c r="AI115" s="23">
        <f t="shared" si="55"/>
        <v>0</v>
      </c>
      <c r="AJ115" s="23">
        <f t="shared" si="55"/>
        <v>0</v>
      </c>
      <c r="AK115" s="23">
        <f t="shared" si="55"/>
        <v>0</v>
      </c>
      <c r="AL115" s="23">
        <f t="shared" si="55"/>
        <v>0</v>
      </c>
      <c r="AM115" s="23">
        <f t="shared" si="55"/>
        <v>35</v>
      </c>
      <c r="AN115" s="23">
        <f t="shared" si="55"/>
        <v>2691.808</v>
      </c>
      <c r="AO115" s="23">
        <f t="shared" si="55"/>
        <v>0</v>
      </c>
      <c r="AP115" s="23">
        <f t="shared" ref="AP115:AP117" si="56">SUM(G115:AO115)</f>
        <v>11256.951079999999</v>
      </c>
    </row>
    <row r="116" spans="1:42" s="2" customFormat="1" ht="26.25" customHeight="1" x14ac:dyDescent="0.25">
      <c r="A116" s="2" t="s">
        <v>54</v>
      </c>
      <c r="B116" s="2" t="s">
        <v>75</v>
      </c>
      <c r="C116" s="14"/>
      <c r="D116" s="34" t="s">
        <v>59</v>
      </c>
      <c r="E116" s="35" t="s">
        <v>47</v>
      </c>
      <c r="F116" s="24"/>
      <c r="G116" s="23">
        <f t="shared" si="53"/>
        <v>15</v>
      </c>
      <c r="H116" s="23"/>
      <c r="I116" s="23">
        <f t="shared" si="53"/>
        <v>211.5</v>
      </c>
      <c r="J116" s="23">
        <f t="shared" si="53"/>
        <v>3498.904</v>
      </c>
      <c r="K116" s="23">
        <f t="shared" si="53"/>
        <v>194</v>
      </c>
      <c r="L116" s="25">
        <f t="shared" si="53"/>
        <v>0</v>
      </c>
      <c r="M116" s="25">
        <f t="shared" si="53"/>
        <v>0</v>
      </c>
      <c r="N116" s="23">
        <f t="shared" si="53"/>
        <v>0</v>
      </c>
      <c r="O116" s="23">
        <f t="shared" si="53"/>
        <v>60</v>
      </c>
      <c r="P116" s="23">
        <f t="shared" si="53"/>
        <v>0</v>
      </c>
      <c r="Q116" s="23">
        <f t="shared" si="53"/>
        <v>115</v>
      </c>
      <c r="R116" s="23">
        <f t="shared" si="54"/>
        <v>84</v>
      </c>
      <c r="S116" s="25">
        <f t="shared" si="54"/>
        <v>0</v>
      </c>
      <c r="T116" s="25">
        <f t="shared" si="54"/>
        <v>0</v>
      </c>
      <c r="U116" s="23">
        <f t="shared" si="54"/>
        <v>30</v>
      </c>
      <c r="V116" s="23">
        <f t="shared" si="54"/>
        <v>0</v>
      </c>
      <c r="W116" s="23">
        <f t="shared" si="54"/>
        <v>0</v>
      </c>
      <c r="X116" s="23">
        <f t="shared" si="54"/>
        <v>1820</v>
      </c>
      <c r="Y116" s="23">
        <f t="shared" si="54"/>
        <v>45</v>
      </c>
      <c r="Z116" s="25">
        <f t="shared" si="54"/>
        <v>0</v>
      </c>
      <c r="AA116" s="25">
        <f t="shared" si="54"/>
        <v>0</v>
      </c>
      <c r="AB116" s="23">
        <f t="shared" si="55"/>
        <v>62</v>
      </c>
      <c r="AC116" s="23">
        <f t="shared" si="55"/>
        <v>201.74700000000001</v>
      </c>
      <c r="AD116" s="23">
        <f t="shared" si="55"/>
        <v>27.5</v>
      </c>
      <c r="AE116" s="23">
        <f t="shared" si="55"/>
        <v>35.5</v>
      </c>
      <c r="AF116" s="23">
        <f t="shared" si="55"/>
        <v>99.275999999999996</v>
      </c>
      <c r="AG116" s="25">
        <f t="shared" si="55"/>
        <v>0</v>
      </c>
      <c r="AH116" s="25">
        <f t="shared" si="55"/>
        <v>0</v>
      </c>
      <c r="AI116" s="23">
        <f t="shared" si="55"/>
        <v>99.5</v>
      </c>
      <c r="AJ116" s="23">
        <f t="shared" si="55"/>
        <v>11</v>
      </c>
      <c r="AK116" s="23">
        <f t="shared" si="55"/>
        <v>120</v>
      </c>
      <c r="AL116" s="23">
        <f t="shared" si="55"/>
        <v>0</v>
      </c>
      <c r="AM116" s="23">
        <f t="shared" si="55"/>
        <v>0</v>
      </c>
      <c r="AN116" s="23">
        <f t="shared" si="55"/>
        <v>0</v>
      </c>
      <c r="AO116" s="23">
        <f t="shared" si="55"/>
        <v>82.962000000000003</v>
      </c>
      <c r="AP116" s="23">
        <f t="shared" si="56"/>
        <v>6812.889000000001</v>
      </c>
    </row>
    <row r="117" spans="1:42" s="2" customFormat="1" ht="30" customHeight="1" x14ac:dyDescent="0.25">
      <c r="A117" s="2" t="s">
        <v>54</v>
      </c>
      <c r="B117" s="2" t="s">
        <v>75</v>
      </c>
      <c r="C117" s="32"/>
      <c r="D117" s="26" t="s">
        <v>59</v>
      </c>
      <c r="E117" s="27" t="s">
        <v>46</v>
      </c>
      <c r="F117" s="24"/>
      <c r="G117" s="28">
        <f>G115-G116</f>
        <v>-15</v>
      </c>
      <c r="H117" s="28"/>
      <c r="I117" s="28">
        <f t="shared" ref="I117:AO117" si="57">I115-I116</f>
        <v>2510.5800800000002</v>
      </c>
      <c r="J117" s="28">
        <f t="shared" si="57"/>
        <v>-3329.2460000000001</v>
      </c>
      <c r="K117" s="28">
        <f t="shared" si="57"/>
        <v>390.44100000000003</v>
      </c>
      <c r="L117" s="25">
        <f t="shared" si="57"/>
        <v>0</v>
      </c>
      <c r="M117" s="25">
        <f t="shared" si="57"/>
        <v>0</v>
      </c>
      <c r="N117" s="28">
        <f t="shared" si="57"/>
        <v>0</v>
      </c>
      <c r="O117" s="28">
        <f t="shared" si="57"/>
        <v>-60</v>
      </c>
      <c r="P117" s="28">
        <f t="shared" si="57"/>
        <v>0</v>
      </c>
      <c r="Q117" s="28">
        <f t="shared" si="57"/>
        <v>-58</v>
      </c>
      <c r="R117" s="28">
        <f t="shared" si="57"/>
        <v>-84</v>
      </c>
      <c r="S117" s="25">
        <f t="shared" si="57"/>
        <v>2.5499999999999998</v>
      </c>
      <c r="T117" s="25">
        <f t="shared" si="57"/>
        <v>0</v>
      </c>
      <c r="U117" s="28">
        <f t="shared" si="57"/>
        <v>-30</v>
      </c>
      <c r="V117" s="28">
        <f t="shared" si="57"/>
        <v>0</v>
      </c>
      <c r="W117" s="28">
        <f t="shared" si="57"/>
        <v>0</v>
      </c>
      <c r="X117" s="28">
        <f t="shared" si="57"/>
        <v>3054.4139999999998</v>
      </c>
      <c r="Y117" s="28">
        <f t="shared" si="57"/>
        <v>-45</v>
      </c>
      <c r="Z117" s="25">
        <f t="shared" si="57"/>
        <v>0</v>
      </c>
      <c r="AA117" s="25">
        <f t="shared" si="57"/>
        <v>0</v>
      </c>
      <c r="AB117" s="28">
        <f t="shared" si="57"/>
        <v>-62</v>
      </c>
      <c r="AC117" s="28">
        <f t="shared" si="57"/>
        <v>-201.74700000000001</v>
      </c>
      <c r="AD117" s="28">
        <f t="shared" si="57"/>
        <v>-27.5</v>
      </c>
      <c r="AE117" s="28">
        <f t="shared" si="57"/>
        <v>-35.5</v>
      </c>
      <c r="AF117" s="28">
        <f t="shared" si="57"/>
        <v>20.724000000000004</v>
      </c>
      <c r="AG117" s="25">
        <f t="shared" si="57"/>
        <v>0</v>
      </c>
      <c r="AH117" s="25">
        <f t="shared" si="57"/>
        <v>0</v>
      </c>
      <c r="AI117" s="28">
        <f t="shared" si="57"/>
        <v>-99.5</v>
      </c>
      <c r="AJ117" s="28">
        <f t="shared" si="57"/>
        <v>-11</v>
      </c>
      <c r="AK117" s="28">
        <f t="shared" si="57"/>
        <v>-120</v>
      </c>
      <c r="AL117" s="28">
        <f t="shared" ref="AL117:AN117" si="58">AL115-AL116</f>
        <v>0</v>
      </c>
      <c r="AM117" s="28">
        <f t="shared" si="58"/>
        <v>35</v>
      </c>
      <c r="AN117" s="28">
        <f t="shared" si="58"/>
        <v>2691.808</v>
      </c>
      <c r="AO117" s="28">
        <f t="shared" si="57"/>
        <v>-82.962000000000003</v>
      </c>
      <c r="AP117" s="28">
        <f t="shared" si="56"/>
        <v>4444.0620799999997</v>
      </c>
    </row>
    <row r="118" spans="1:42" x14ac:dyDescent="0.25">
      <c r="A118" s="2"/>
      <c r="B118" s="2" t="s">
        <v>75</v>
      </c>
      <c r="E118" s="1" t="s">
        <v>60</v>
      </c>
      <c r="G118" s="33">
        <f>G19+G34+G113-G117</f>
        <v>0</v>
      </c>
      <c r="H118" s="33"/>
      <c r="I118" s="33">
        <f t="shared" ref="I118:AP118" si="59">I19+I34+I113-I117</f>
        <v>0</v>
      </c>
      <c r="J118" s="33">
        <f t="shared" si="59"/>
        <v>0</v>
      </c>
      <c r="K118" s="33">
        <f t="shared" si="59"/>
        <v>0</v>
      </c>
      <c r="L118" s="33">
        <f t="shared" si="59"/>
        <v>0</v>
      </c>
      <c r="M118" s="33">
        <f t="shared" si="59"/>
        <v>0</v>
      </c>
      <c r="N118" s="33">
        <f t="shared" si="59"/>
        <v>0</v>
      </c>
      <c r="O118" s="33">
        <f t="shared" si="59"/>
        <v>0</v>
      </c>
      <c r="P118" s="33">
        <f t="shared" si="59"/>
        <v>0</v>
      </c>
      <c r="Q118" s="33">
        <f t="shared" si="59"/>
        <v>0</v>
      </c>
      <c r="R118" s="33">
        <f t="shared" si="59"/>
        <v>0</v>
      </c>
      <c r="S118" s="33">
        <f t="shared" si="59"/>
        <v>0</v>
      </c>
      <c r="T118" s="33">
        <f t="shared" si="59"/>
        <v>0</v>
      </c>
      <c r="U118" s="33">
        <f t="shared" si="59"/>
        <v>0</v>
      </c>
      <c r="V118" s="33">
        <f t="shared" si="59"/>
        <v>0</v>
      </c>
      <c r="W118" s="33">
        <f t="shared" si="59"/>
        <v>0</v>
      </c>
      <c r="X118" s="33">
        <f t="shared" si="59"/>
        <v>0</v>
      </c>
      <c r="Y118" s="33">
        <f t="shared" si="59"/>
        <v>0</v>
      </c>
      <c r="Z118" s="33">
        <f t="shared" si="59"/>
        <v>0</v>
      </c>
      <c r="AA118" s="33">
        <f t="shared" si="59"/>
        <v>0</v>
      </c>
      <c r="AB118" s="33">
        <f t="shared" si="59"/>
        <v>0</v>
      </c>
      <c r="AC118" s="33">
        <f t="shared" si="59"/>
        <v>0</v>
      </c>
      <c r="AD118" s="33">
        <f t="shared" si="59"/>
        <v>0</v>
      </c>
      <c r="AE118" s="33">
        <f t="shared" si="59"/>
        <v>0</v>
      </c>
      <c r="AF118" s="33">
        <f t="shared" si="59"/>
        <v>0</v>
      </c>
      <c r="AG118" s="33">
        <f t="shared" si="59"/>
        <v>0</v>
      </c>
      <c r="AH118" s="33">
        <f t="shared" si="59"/>
        <v>0</v>
      </c>
      <c r="AI118" s="33">
        <f t="shared" si="59"/>
        <v>0</v>
      </c>
      <c r="AJ118" s="33">
        <f t="shared" si="59"/>
        <v>0</v>
      </c>
      <c r="AK118" s="33">
        <f t="shared" si="59"/>
        <v>0</v>
      </c>
      <c r="AL118" s="33">
        <f t="shared" ref="AL118:AN118" si="60">AL19+AL34+AL113-AL117</f>
        <v>0</v>
      </c>
      <c r="AM118" s="33">
        <f t="shared" si="60"/>
        <v>0</v>
      </c>
      <c r="AN118" s="33">
        <f t="shared" si="60"/>
        <v>0</v>
      </c>
      <c r="AO118" s="33">
        <f t="shared" si="59"/>
        <v>0</v>
      </c>
      <c r="AP118" s="33">
        <f t="shared" si="59"/>
        <v>0</v>
      </c>
    </row>
    <row r="119" spans="1:42" s="2" customFormat="1" ht="30" customHeight="1" x14ac:dyDescent="0.25">
      <c r="A119" s="2" t="s">
        <v>54</v>
      </c>
      <c r="B119" s="2" t="s">
        <v>75</v>
      </c>
      <c r="C119" s="32"/>
      <c r="D119" s="26" t="s">
        <v>78</v>
      </c>
      <c r="E119" s="27"/>
      <c r="F119" s="24"/>
      <c r="G119" s="28">
        <f>G117-G118</f>
        <v>-15</v>
      </c>
      <c r="H119" s="28"/>
      <c r="I119" s="28">
        <f>G119+I117</f>
        <v>2495.5800800000002</v>
      </c>
      <c r="J119" s="28">
        <f>I119+J117</f>
        <v>-833.66591999999991</v>
      </c>
      <c r="K119" s="28">
        <f t="shared" ref="K119:AK119" si="61">J119+K117</f>
        <v>-443.22491999999988</v>
      </c>
      <c r="L119" s="28">
        <f t="shared" si="61"/>
        <v>-443.22491999999988</v>
      </c>
      <c r="M119" s="28">
        <f t="shared" si="61"/>
        <v>-443.22491999999988</v>
      </c>
      <c r="N119" s="28">
        <f t="shared" si="61"/>
        <v>-443.22491999999988</v>
      </c>
      <c r="O119" s="28">
        <f t="shared" si="61"/>
        <v>-503.22491999999988</v>
      </c>
      <c r="P119" s="28">
        <f t="shared" si="61"/>
        <v>-503.22491999999988</v>
      </c>
      <c r="Q119" s="28">
        <f t="shared" si="61"/>
        <v>-561.22491999999988</v>
      </c>
      <c r="R119" s="28">
        <f t="shared" si="61"/>
        <v>-645.22491999999988</v>
      </c>
      <c r="S119" s="28">
        <f t="shared" si="61"/>
        <v>-642.67491999999993</v>
      </c>
      <c r="T119" s="28">
        <f t="shared" si="61"/>
        <v>-642.67491999999993</v>
      </c>
      <c r="U119" s="28">
        <f t="shared" si="61"/>
        <v>-672.67491999999993</v>
      </c>
      <c r="V119" s="28">
        <f t="shared" si="61"/>
        <v>-672.67491999999993</v>
      </c>
      <c r="W119" s="28">
        <f t="shared" si="61"/>
        <v>-672.67491999999993</v>
      </c>
      <c r="X119" s="28">
        <f t="shared" si="61"/>
        <v>2381.7390799999998</v>
      </c>
      <c r="Y119" s="28">
        <f t="shared" si="61"/>
        <v>2336.7390799999998</v>
      </c>
      <c r="Z119" s="28">
        <f t="shared" si="61"/>
        <v>2336.7390799999998</v>
      </c>
      <c r="AA119" s="28">
        <f t="shared" si="61"/>
        <v>2336.7390799999998</v>
      </c>
      <c r="AB119" s="28">
        <f t="shared" si="61"/>
        <v>2274.7390799999998</v>
      </c>
      <c r="AC119" s="28">
        <f t="shared" si="61"/>
        <v>2072.99208</v>
      </c>
      <c r="AD119" s="28">
        <f t="shared" si="61"/>
        <v>2045.49208</v>
      </c>
      <c r="AE119" s="28">
        <f t="shared" si="61"/>
        <v>2009.99208</v>
      </c>
      <c r="AF119" s="28">
        <f t="shared" si="61"/>
        <v>2030.7160799999999</v>
      </c>
      <c r="AG119" s="28">
        <f t="shared" si="61"/>
        <v>2030.7160799999999</v>
      </c>
      <c r="AH119" s="28">
        <f t="shared" si="61"/>
        <v>2030.7160799999999</v>
      </c>
      <c r="AI119" s="28">
        <f t="shared" si="61"/>
        <v>1931.2160799999999</v>
      </c>
      <c r="AJ119" s="28">
        <f t="shared" si="61"/>
        <v>1920.2160799999999</v>
      </c>
      <c r="AK119" s="28">
        <f t="shared" si="61"/>
        <v>1800.2160799999999</v>
      </c>
      <c r="AL119" s="28">
        <f t="shared" ref="AL119" si="62">AK119+AL117</f>
        <v>1800.2160799999999</v>
      </c>
      <c r="AM119" s="28">
        <f t="shared" ref="AM119" si="63">AL119+AM117</f>
        <v>1835.2160799999999</v>
      </c>
      <c r="AN119" s="28">
        <f t="shared" ref="AN119" si="64">AM119+AN117</f>
        <v>4527.0240800000001</v>
      </c>
      <c r="AO119" s="28">
        <f>AK119+AO117</f>
        <v>1717.2540799999999</v>
      </c>
      <c r="AP119" s="28">
        <f>AP117</f>
        <v>4444.0620799999997</v>
      </c>
    </row>
    <row r="121" spans="1:42" x14ac:dyDescent="0.25">
      <c r="E121" s="1">
        <v>1</v>
      </c>
      <c r="F121" s="1">
        <v>2</v>
      </c>
      <c r="G121" s="1">
        <v>3</v>
      </c>
      <c r="I121" s="1">
        <v>4</v>
      </c>
      <c r="J121" s="1">
        <v>5</v>
      </c>
      <c r="K121" s="1">
        <v>6</v>
      </c>
      <c r="L121" s="1">
        <v>7</v>
      </c>
      <c r="M121" s="1">
        <v>8</v>
      </c>
      <c r="N121" s="1">
        <v>9</v>
      </c>
      <c r="O121" s="1">
        <v>10</v>
      </c>
      <c r="P121" s="1">
        <v>11</v>
      </c>
      <c r="Q121" s="1">
        <v>12</v>
      </c>
      <c r="R121" s="1">
        <v>13</v>
      </c>
      <c r="S121" s="1">
        <v>14</v>
      </c>
      <c r="T121" s="1">
        <v>15</v>
      </c>
      <c r="U121" s="1">
        <v>16</v>
      </c>
      <c r="V121" s="1">
        <v>17</v>
      </c>
      <c r="W121" s="1">
        <v>18</v>
      </c>
      <c r="X121" s="1">
        <v>19</v>
      </c>
      <c r="Y121" s="1">
        <v>20</v>
      </c>
      <c r="Z121" s="1">
        <v>21</v>
      </c>
      <c r="AA121" s="1">
        <v>22</v>
      </c>
      <c r="AB121" s="1">
        <v>23</v>
      </c>
      <c r="AC121" s="1">
        <v>24</v>
      </c>
      <c r="AD121" s="1">
        <v>25</v>
      </c>
      <c r="AE121" s="1">
        <v>26</v>
      </c>
      <c r="AF121" s="1">
        <v>27</v>
      </c>
      <c r="AG121" s="1">
        <v>28</v>
      </c>
      <c r="AH121" s="1">
        <v>29</v>
      </c>
      <c r="AI121" s="1">
        <v>30</v>
      </c>
      <c r="AJ121" s="1">
        <v>31</v>
      </c>
      <c r="AK121" s="1">
        <v>32</v>
      </c>
      <c r="AO121" s="1">
        <v>33</v>
      </c>
      <c r="AP121" s="1">
        <v>34</v>
      </c>
    </row>
  </sheetData>
  <autoFilter ref="A2:AP119"/>
  <mergeCells count="6">
    <mergeCell ref="C3:C5"/>
    <mergeCell ref="D3:D5"/>
    <mergeCell ref="E3:E5"/>
    <mergeCell ref="AP3:AP5"/>
    <mergeCell ref="G3:AO3"/>
    <mergeCell ref="F3:F4"/>
  </mergeCells>
  <conditionalFormatting sqref="G5:AO5">
    <cfRule type="cellIs" dxfId="1" priority="1" operator="equal">
      <formula>"пн"</formula>
    </cfRule>
  </conditionalFormatting>
  <pageMargins left="0" right="0" top="0" bottom="0" header="0.31496062992125984" footer="0.31496062992125984"/>
  <pageSetup paperSize="9" scale="27" orientation="landscape" r:id="rId1"/>
  <headerFooter>
    <oddFooter>Страница  &amp;P из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V138"/>
  <sheetViews>
    <sheetView tabSelected="1" zoomScale="85" zoomScaleNormal="85" zoomScaleSheetLayoutView="90" workbookViewId="0">
      <pane xSplit="12" ySplit="19" topLeftCell="Q77" activePane="bottomRight" state="frozen"/>
      <selection pane="topRight" activeCell="M1" sqref="M1"/>
      <selection pane="bottomLeft" activeCell="A20" sqref="A20"/>
      <selection pane="bottomRight" activeCell="AT121" sqref="B1:AT121"/>
    </sheetView>
  </sheetViews>
  <sheetFormatPr defaultColWidth="37.7109375" defaultRowHeight="13.5" customHeight="1" outlineLevelRow="2" outlineLevelCol="1" x14ac:dyDescent="0.25"/>
  <cols>
    <col min="1" max="1" width="4.140625" style="1" customWidth="1"/>
    <col min="2" max="2" width="4.28515625" style="1" customWidth="1"/>
    <col min="3" max="3" width="4" style="30" customWidth="1"/>
    <col min="4" max="4" width="13.42578125" style="1" customWidth="1"/>
    <col min="5" max="5" width="31" style="1" customWidth="1"/>
    <col min="6" max="6" width="14.28515625" style="1" hidden="1" customWidth="1"/>
    <col min="7" max="11" width="8.140625" style="1" hidden="1" customWidth="1" outlineLevel="1"/>
    <col min="12" max="12" width="5.85546875" style="1" hidden="1" customWidth="1" outlineLevel="1" collapsed="1"/>
    <col min="13" max="16" width="8.140625" style="1" hidden="1" customWidth="1" outlineLevel="1"/>
    <col min="17" max="17" width="8.140625" style="1" customWidth="1" collapsed="1"/>
    <col min="18" max="20" width="8.140625" style="1" hidden="1" customWidth="1" outlineLevel="1"/>
    <col min="21" max="21" width="8.140625" style="1" customWidth="1" collapsed="1"/>
    <col min="22" max="23" width="8.140625" style="1" hidden="1" customWidth="1" outlineLevel="1"/>
    <col min="24" max="24" width="8.140625" style="1" customWidth="1" collapsed="1"/>
    <col min="25" max="25" width="9.28515625" style="1" bestFit="1" customWidth="1"/>
    <col min="26" max="28" width="8.140625" style="1" customWidth="1"/>
    <col min="29" max="30" width="8.140625" style="1" hidden="1" customWidth="1" outlineLevel="1"/>
    <col min="31" max="31" width="9.140625" style="1" customWidth="1" collapsed="1"/>
    <col min="32" max="32" width="11.85546875" style="1" customWidth="1"/>
    <col min="33" max="33" width="10" style="1" customWidth="1"/>
    <col min="34" max="35" width="8.140625" style="1" customWidth="1"/>
    <col min="36" max="36" width="12.140625" style="1" hidden="1" customWidth="1" outlineLevel="1"/>
    <col min="37" max="37" width="8.140625" style="1" hidden="1" customWidth="1" outlineLevel="1"/>
    <col min="38" max="38" width="9.28515625" style="1" bestFit="1" customWidth="1" collapsed="1"/>
    <col min="39" max="39" width="10.85546875" style="1" bestFit="1" customWidth="1"/>
    <col min="40" max="43" width="8.140625" style="1" hidden="1" customWidth="1" outlineLevel="1"/>
    <col min="44" max="44" width="8.140625" style="1" hidden="1" customWidth="1" collapsed="1"/>
    <col min="45" max="45" width="13.140625" style="1" bestFit="1" customWidth="1"/>
    <col min="46" max="46" width="4.28515625" style="1" customWidth="1"/>
    <col min="47" max="47" width="12" style="1" hidden="1" customWidth="1"/>
    <col min="48" max="48" width="10.28515625" style="1" customWidth="1"/>
    <col min="49" max="16384" width="37.7109375" style="1"/>
  </cols>
  <sheetData>
    <row r="1" spans="1:46" s="2" customFormat="1" ht="13.5" customHeight="1" x14ac:dyDescent="0.25">
      <c r="A1" s="2" t="s">
        <v>62</v>
      </c>
      <c r="C1" s="6"/>
      <c r="D1" s="2" t="s">
        <v>35</v>
      </c>
      <c r="E1" s="49">
        <v>44958</v>
      </c>
      <c r="F1" s="1"/>
      <c r="G1" s="1"/>
      <c r="H1" s="1"/>
      <c r="I1" s="1"/>
      <c r="J1" s="1"/>
      <c r="O1" s="1"/>
      <c r="P1" s="1"/>
      <c r="V1" s="1"/>
      <c r="W1" s="1"/>
      <c r="AC1" s="1"/>
      <c r="AD1" s="1"/>
      <c r="AJ1" s="1"/>
      <c r="AK1" s="1"/>
      <c r="AS1" s="2" t="s">
        <v>61</v>
      </c>
      <c r="AT1" s="2" t="s">
        <v>105</v>
      </c>
    </row>
    <row r="3" spans="1:46" s="2" customFormat="1" ht="13.5" customHeight="1" x14ac:dyDescent="0.25">
      <c r="A3" s="2" t="s">
        <v>54</v>
      </c>
      <c r="B3" s="2" t="s">
        <v>75</v>
      </c>
      <c r="C3" s="55" t="s">
        <v>34</v>
      </c>
      <c r="D3" s="58" t="s">
        <v>31</v>
      </c>
      <c r="E3" s="58" t="s">
        <v>30</v>
      </c>
      <c r="F3" s="62" t="s">
        <v>15</v>
      </c>
      <c r="G3" s="47"/>
      <c r="H3" s="48"/>
      <c r="I3" s="48"/>
      <c r="J3" s="48"/>
      <c r="K3" s="44" t="s">
        <v>25</v>
      </c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5"/>
      <c r="AS3" s="61" t="s">
        <v>24</v>
      </c>
      <c r="AT3" s="2" t="s">
        <v>75</v>
      </c>
    </row>
    <row r="4" spans="1:46" s="2" customFormat="1" ht="13.5" customHeight="1" x14ac:dyDescent="0.25">
      <c r="A4" s="2" t="s">
        <v>54</v>
      </c>
      <c r="B4" s="2" t="s">
        <v>75</v>
      </c>
      <c r="C4" s="56"/>
      <c r="D4" s="58"/>
      <c r="E4" s="58"/>
      <c r="F4" s="58"/>
      <c r="G4" s="46"/>
      <c r="H4" s="46"/>
      <c r="I4" s="46"/>
      <c r="J4" s="46"/>
      <c r="K4" s="46"/>
      <c r="L4" s="46">
        <v>1</v>
      </c>
      <c r="M4" s="46">
        <v>2</v>
      </c>
      <c r="N4" s="46">
        <v>3</v>
      </c>
      <c r="O4" s="46">
        <v>4</v>
      </c>
      <c r="P4" s="46">
        <v>5</v>
      </c>
      <c r="Q4" s="46">
        <v>6</v>
      </c>
      <c r="R4" s="46">
        <v>7</v>
      </c>
      <c r="S4" s="46">
        <v>8</v>
      </c>
      <c r="T4" s="46">
        <v>9</v>
      </c>
      <c r="U4" s="46">
        <v>10</v>
      </c>
      <c r="V4" s="46">
        <v>11</v>
      </c>
      <c r="W4" s="46">
        <v>12</v>
      </c>
      <c r="X4" s="46">
        <v>13</v>
      </c>
      <c r="Y4" s="46">
        <v>14</v>
      </c>
      <c r="Z4" s="46">
        <v>15</v>
      </c>
      <c r="AA4" s="46">
        <v>16</v>
      </c>
      <c r="AB4" s="46">
        <v>17</v>
      </c>
      <c r="AC4" s="46">
        <v>18</v>
      </c>
      <c r="AD4" s="46">
        <v>19</v>
      </c>
      <c r="AE4" s="46">
        <v>20</v>
      </c>
      <c r="AF4" s="46">
        <v>21</v>
      </c>
      <c r="AG4" s="46">
        <v>22</v>
      </c>
      <c r="AH4" s="46">
        <v>23</v>
      </c>
      <c r="AI4" s="46">
        <v>24</v>
      </c>
      <c r="AJ4" s="46">
        <v>25</v>
      </c>
      <c r="AK4" s="46">
        <v>26</v>
      </c>
      <c r="AL4" s="46">
        <v>27</v>
      </c>
      <c r="AM4" s="46">
        <v>28</v>
      </c>
      <c r="AN4" s="46"/>
      <c r="AO4" s="46"/>
      <c r="AP4" s="46"/>
      <c r="AQ4" s="46"/>
      <c r="AR4" s="46"/>
      <c r="AS4" s="59"/>
      <c r="AT4" s="2" t="s">
        <v>75</v>
      </c>
    </row>
    <row r="5" spans="1:46" s="2" customFormat="1" ht="13.5" customHeight="1" x14ac:dyDescent="0.25">
      <c r="A5" s="2" t="s">
        <v>54</v>
      </c>
      <c r="B5" s="2" t="s">
        <v>75</v>
      </c>
      <c r="C5" s="57"/>
      <c r="D5" s="58"/>
      <c r="E5" s="58"/>
      <c r="F5" s="41"/>
      <c r="G5" s="43" t="s">
        <v>39</v>
      </c>
      <c r="H5" s="43" t="s">
        <v>40</v>
      </c>
      <c r="I5" s="43" t="s">
        <v>41</v>
      </c>
      <c r="J5" s="43" t="s">
        <v>42</v>
      </c>
      <c r="K5" s="41" t="s">
        <v>36</v>
      </c>
      <c r="L5" s="41" t="s">
        <v>37</v>
      </c>
      <c r="M5" s="41" t="s">
        <v>38</v>
      </c>
      <c r="N5" s="41" t="s">
        <v>39</v>
      </c>
      <c r="O5" s="41" t="s">
        <v>40</v>
      </c>
      <c r="P5" s="41" t="s">
        <v>41</v>
      </c>
      <c r="Q5" s="41" t="s">
        <v>42</v>
      </c>
      <c r="R5" s="41" t="s">
        <v>36</v>
      </c>
      <c r="S5" s="41" t="s">
        <v>37</v>
      </c>
      <c r="T5" s="41" t="s">
        <v>38</v>
      </c>
      <c r="U5" s="41" t="s">
        <v>39</v>
      </c>
      <c r="V5" s="41" t="s">
        <v>40</v>
      </c>
      <c r="W5" s="41" t="s">
        <v>41</v>
      </c>
      <c r="X5" s="41" t="s">
        <v>42</v>
      </c>
      <c r="Y5" s="41" t="s">
        <v>36</v>
      </c>
      <c r="Z5" s="41" t="s">
        <v>37</v>
      </c>
      <c r="AA5" s="41" t="s">
        <v>38</v>
      </c>
      <c r="AB5" s="41" t="s">
        <v>39</v>
      </c>
      <c r="AC5" s="41" t="s">
        <v>40</v>
      </c>
      <c r="AD5" s="41" t="s">
        <v>41</v>
      </c>
      <c r="AE5" s="41" t="s">
        <v>42</v>
      </c>
      <c r="AF5" s="41" t="s">
        <v>36</v>
      </c>
      <c r="AG5" s="41" t="s">
        <v>37</v>
      </c>
      <c r="AH5" s="41" t="s">
        <v>38</v>
      </c>
      <c r="AI5" s="41" t="s">
        <v>39</v>
      </c>
      <c r="AJ5" s="41" t="s">
        <v>40</v>
      </c>
      <c r="AK5" s="41" t="s">
        <v>41</v>
      </c>
      <c r="AL5" s="41" t="s">
        <v>42</v>
      </c>
      <c r="AM5" s="41" t="s">
        <v>36</v>
      </c>
      <c r="AN5" s="43" t="s">
        <v>37</v>
      </c>
      <c r="AO5" s="43" t="s">
        <v>38</v>
      </c>
      <c r="AP5" s="43" t="s">
        <v>39</v>
      </c>
      <c r="AQ5" s="43" t="s">
        <v>40</v>
      </c>
      <c r="AR5" s="43"/>
      <c r="AS5" s="59"/>
      <c r="AT5" s="2" t="s">
        <v>75</v>
      </c>
    </row>
    <row r="6" spans="1:46" s="2" customFormat="1" ht="13.5" customHeight="1" x14ac:dyDescent="0.25">
      <c r="A6" s="2" t="s">
        <v>54</v>
      </c>
      <c r="B6" s="2" t="s">
        <v>75</v>
      </c>
      <c r="C6" s="32" t="s">
        <v>32</v>
      </c>
      <c r="D6" s="36" t="s">
        <v>29</v>
      </c>
      <c r="E6" s="20"/>
      <c r="F6" s="29"/>
      <c r="G6" s="29"/>
      <c r="H6" s="29"/>
      <c r="I6" s="29"/>
      <c r="J6" s="29"/>
      <c r="K6" s="20"/>
      <c r="L6" s="20"/>
      <c r="M6" s="20"/>
      <c r="N6" s="20"/>
      <c r="O6" s="29"/>
      <c r="P6" s="29"/>
      <c r="Q6" s="20"/>
      <c r="R6" s="20"/>
      <c r="S6" s="20"/>
      <c r="T6" s="20"/>
      <c r="U6" s="20"/>
      <c r="V6" s="29"/>
      <c r="W6" s="29"/>
      <c r="X6" s="20"/>
      <c r="Y6" s="20"/>
      <c r="Z6" s="20"/>
      <c r="AA6" s="20"/>
      <c r="AB6" s="20"/>
      <c r="AC6" s="29"/>
      <c r="AD6" s="29"/>
      <c r="AE6" s="20"/>
      <c r="AF6" s="20"/>
      <c r="AG6" s="20"/>
      <c r="AH6" s="20"/>
      <c r="AI6" s="20"/>
      <c r="AJ6" s="29"/>
      <c r="AK6" s="29"/>
      <c r="AL6" s="20"/>
      <c r="AM6" s="20"/>
      <c r="AN6" s="20"/>
      <c r="AO6" s="20"/>
      <c r="AP6" s="20"/>
      <c r="AQ6" s="20"/>
      <c r="AR6" s="20"/>
      <c r="AS6" s="21"/>
      <c r="AT6" s="2" t="s">
        <v>75</v>
      </c>
    </row>
    <row r="7" spans="1:46" s="2" customFormat="1" ht="13.5" customHeight="1" x14ac:dyDescent="0.25">
      <c r="A7" s="2" t="s">
        <v>54</v>
      </c>
      <c r="B7" s="2" t="s">
        <v>75</v>
      </c>
      <c r="C7" s="42" t="s">
        <v>32</v>
      </c>
      <c r="D7" s="15" t="s">
        <v>55</v>
      </c>
      <c r="E7" s="15" t="s">
        <v>58</v>
      </c>
      <c r="F7" s="16"/>
      <c r="G7" s="17">
        <f t="shared" ref="G7:J7" si="0">SUM(G8:G12)</f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>SUM(K8:K12)</f>
        <v>0</v>
      </c>
      <c r="L7" s="17">
        <f t="shared" ref="L7:AR7" si="1">SUM(L8:L12)</f>
        <v>0</v>
      </c>
      <c r="M7" s="17">
        <f t="shared" si="1"/>
        <v>0</v>
      </c>
      <c r="N7" s="17">
        <f t="shared" si="1"/>
        <v>0</v>
      </c>
      <c r="O7" s="17">
        <f t="shared" si="1"/>
        <v>0</v>
      </c>
      <c r="P7" s="17">
        <f t="shared" si="1"/>
        <v>0</v>
      </c>
      <c r="Q7" s="17">
        <f t="shared" si="1"/>
        <v>0</v>
      </c>
      <c r="R7" s="17">
        <f t="shared" si="1"/>
        <v>0</v>
      </c>
      <c r="S7" s="17">
        <f t="shared" si="1"/>
        <v>0</v>
      </c>
      <c r="T7" s="17">
        <f t="shared" si="1"/>
        <v>0</v>
      </c>
      <c r="U7" s="17">
        <f t="shared" si="1"/>
        <v>0</v>
      </c>
      <c r="V7" s="17">
        <f t="shared" si="1"/>
        <v>0</v>
      </c>
      <c r="W7" s="17">
        <f t="shared" si="1"/>
        <v>0</v>
      </c>
      <c r="X7" s="17">
        <f t="shared" si="1"/>
        <v>0</v>
      </c>
      <c r="Y7" s="17">
        <f t="shared" si="1"/>
        <v>0</v>
      </c>
      <c r="Z7" s="17">
        <f t="shared" si="1"/>
        <v>0</v>
      </c>
      <c r="AA7" s="17">
        <f t="shared" si="1"/>
        <v>0</v>
      </c>
      <c r="AB7" s="17">
        <f t="shared" si="1"/>
        <v>0</v>
      </c>
      <c r="AC7" s="17">
        <f t="shared" si="1"/>
        <v>0</v>
      </c>
      <c r="AD7" s="17">
        <f t="shared" si="1"/>
        <v>0</v>
      </c>
      <c r="AE7" s="17">
        <f t="shared" si="1"/>
        <v>0</v>
      </c>
      <c r="AF7" s="17">
        <f t="shared" si="1"/>
        <v>0</v>
      </c>
      <c r="AG7" s="17">
        <f t="shared" si="1"/>
        <v>0</v>
      </c>
      <c r="AH7" s="17">
        <f t="shared" si="1"/>
        <v>0</v>
      </c>
      <c r="AI7" s="17">
        <f t="shared" si="1"/>
        <v>0</v>
      </c>
      <c r="AJ7" s="17">
        <f t="shared" si="1"/>
        <v>0</v>
      </c>
      <c r="AK7" s="17">
        <f t="shared" si="1"/>
        <v>0</v>
      </c>
      <c r="AL7" s="17">
        <f t="shared" si="1"/>
        <v>0</v>
      </c>
      <c r="AM7" s="17">
        <f t="shared" si="1"/>
        <v>0</v>
      </c>
      <c r="AN7" s="17">
        <f t="shared" si="1"/>
        <v>0</v>
      </c>
      <c r="AO7" s="17">
        <f t="shared" si="1"/>
        <v>0</v>
      </c>
      <c r="AP7" s="17">
        <f t="shared" si="1"/>
        <v>0</v>
      </c>
      <c r="AQ7" s="17">
        <f t="shared" si="1"/>
        <v>0</v>
      </c>
      <c r="AR7" s="17">
        <f t="shared" si="1"/>
        <v>0</v>
      </c>
      <c r="AS7" s="18">
        <f>SUM(G7:AR7)</f>
        <v>0</v>
      </c>
      <c r="AT7" s="2" t="s">
        <v>75</v>
      </c>
    </row>
    <row r="8" spans="1:46" s="2" customFormat="1" ht="13.5" customHeight="1" x14ac:dyDescent="0.25">
      <c r="B8" s="2" t="s">
        <v>75</v>
      </c>
      <c r="C8" s="14" t="s">
        <v>32</v>
      </c>
      <c r="D8" s="9"/>
      <c r="E8" s="10" t="s">
        <v>28</v>
      </c>
      <c r="F8" s="11"/>
      <c r="G8" s="11"/>
      <c r="H8" s="11"/>
      <c r="I8" s="11"/>
      <c r="J8" s="11"/>
      <c r="K8" s="3"/>
      <c r="L8" s="3"/>
      <c r="M8" s="3"/>
      <c r="N8" s="3"/>
      <c r="O8" s="3"/>
      <c r="P8" s="3"/>
      <c r="Q8" s="2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12">
        <f t="shared" ref="AS8:AS73" si="2">SUM(G8:AR8)</f>
        <v>0</v>
      </c>
      <c r="AT8" s="2" t="s">
        <v>75</v>
      </c>
    </row>
    <row r="9" spans="1:46" s="2" customFormat="1" ht="13.5" hidden="1" customHeight="1" x14ac:dyDescent="0.25">
      <c r="B9" s="2" t="s">
        <v>75</v>
      </c>
      <c r="C9" s="14" t="s">
        <v>32</v>
      </c>
      <c r="D9" s="9"/>
      <c r="E9" s="10" t="s">
        <v>33</v>
      </c>
      <c r="F9" s="11"/>
      <c r="G9" s="11"/>
      <c r="H9" s="11"/>
      <c r="I9" s="11"/>
      <c r="J9" s="11"/>
      <c r="K9" s="3"/>
      <c r="L9" s="3"/>
      <c r="M9" s="3"/>
      <c r="N9" s="3"/>
      <c r="O9" s="3"/>
      <c r="P9" s="3"/>
      <c r="Q9" s="2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12">
        <f t="shared" si="2"/>
        <v>0</v>
      </c>
    </row>
    <row r="10" spans="1:46" s="2" customFormat="1" ht="14.25" hidden="1" customHeight="1" x14ac:dyDescent="0.25">
      <c r="C10" s="14" t="s">
        <v>32</v>
      </c>
      <c r="D10" s="9"/>
      <c r="E10" s="13" t="s">
        <v>81</v>
      </c>
      <c r="F10" s="9"/>
      <c r="G10" s="9"/>
      <c r="H10" s="9"/>
      <c r="I10" s="9"/>
      <c r="J10" s="9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>
        <f t="shared" si="2"/>
        <v>0</v>
      </c>
    </row>
    <row r="11" spans="1:46" s="2" customFormat="1" ht="14.25" hidden="1" customHeight="1" outlineLevel="1" x14ac:dyDescent="0.25">
      <c r="C11" s="14" t="s">
        <v>32</v>
      </c>
      <c r="D11" s="9"/>
      <c r="E11" s="13"/>
      <c r="F11" s="9"/>
      <c r="G11" s="9"/>
      <c r="H11" s="9"/>
      <c r="I11" s="9"/>
      <c r="J11" s="9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>
        <f t="shared" si="2"/>
        <v>0</v>
      </c>
    </row>
    <row r="12" spans="1:46" s="2" customFormat="1" ht="14.25" hidden="1" customHeight="1" outlineLevel="1" x14ac:dyDescent="0.25">
      <c r="C12" s="14" t="s">
        <v>32</v>
      </c>
      <c r="D12" s="9"/>
      <c r="E12" s="13"/>
      <c r="F12" s="9"/>
      <c r="G12" s="9"/>
      <c r="H12" s="9"/>
      <c r="I12" s="9"/>
      <c r="J12" s="9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>
        <f t="shared" si="2"/>
        <v>0</v>
      </c>
    </row>
    <row r="13" spans="1:46" s="2" customFormat="1" ht="13.5" customHeight="1" collapsed="1" x14ac:dyDescent="0.25">
      <c r="A13" s="2" t="s">
        <v>54</v>
      </c>
      <c r="B13" s="2" t="s">
        <v>75</v>
      </c>
      <c r="C13" s="42" t="s">
        <v>32</v>
      </c>
      <c r="D13" s="15" t="s">
        <v>26</v>
      </c>
      <c r="E13" s="15" t="s">
        <v>47</v>
      </c>
      <c r="F13" s="16"/>
      <c r="G13" s="17">
        <f t="shared" ref="G13" si="3">SUM(G14:G18)</f>
        <v>0</v>
      </c>
      <c r="H13" s="17">
        <f t="shared" ref="H13" si="4">SUM(H14:H18)</f>
        <v>0</v>
      </c>
      <c r="I13" s="17">
        <f t="shared" ref="I13" si="5">SUM(I14:I18)</f>
        <v>0</v>
      </c>
      <c r="J13" s="17">
        <f t="shared" ref="J13" si="6">SUM(J14:J18)</f>
        <v>0</v>
      </c>
      <c r="K13" s="17">
        <f>SUM(K14:K18)</f>
        <v>0</v>
      </c>
      <c r="L13" s="17">
        <f t="shared" ref="L13:AR13" si="7">SUM(L14:L18)</f>
        <v>0</v>
      </c>
      <c r="M13" s="17">
        <f t="shared" si="7"/>
        <v>0</v>
      </c>
      <c r="N13" s="17">
        <f t="shared" si="7"/>
        <v>0</v>
      </c>
      <c r="O13" s="17">
        <f t="shared" si="7"/>
        <v>0</v>
      </c>
      <c r="P13" s="17">
        <f t="shared" si="7"/>
        <v>0</v>
      </c>
      <c r="Q13" s="17">
        <f t="shared" si="7"/>
        <v>0</v>
      </c>
      <c r="R13" s="17">
        <f t="shared" si="7"/>
        <v>0</v>
      </c>
      <c r="S13" s="17">
        <f t="shared" si="7"/>
        <v>0</v>
      </c>
      <c r="T13" s="17">
        <f t="shared" si="7"/>
        <v>0</v>
      </c>
      <c r="U13" s="17">
        <f t="shared" si="7"/>
        <v>0</v>
      </c>
      <c r="V13" s="17">
        <f t="shared" si="7"/>
        <v>0</v>
      </c>
      <c r="W13" s="17">
        <f t="shared" si="7"/>
        <v>0</v>
      </c>
      <c r="X13" s="17">
        <f t="shared" si="7"/>
        <v>0</v>
      </c>
      <c r="Y13" s="17">
        <f t="shared" si="7"/>
        <v>0</v>
      </c>
      <c r="Z13" s="17">
        <f t="shared" si="7"/>
        <v>0</v>
      </c>
      <c r="AA13" s="17">
        <f t="shared" si="7"/>
        <v>0</v>
      </c>
      <c r="AB13" s="17">
        <f t="shared" si="7"/>
        <v>0</v>
      </c>
      <c r="AC13" s="17">
        <f t="shared" si="7"/>
        <v>0</v>
      </c>
      <c r="AD13" s="17">
        <f t="shared" si="7"/>
        <v>0</v>
      </c>
      <c r="AE13" s="17">
        <f t="shared" si="7"/>
        <v>0</v>
      </c>
      <c r="AF13" s="17">
        <f t="shared" si="7"/>
        <v>0</v>
      </c>
      <c r="AG13" s="17">
        <f t="shared" si="7"/>
        <v>0</v>
      </c>
      <c r="AH13" s="17">
        <f t="shared" si="7"/>
        <v>0</v>
      </c>
      <c r="AI13" s="17">
        <f t="shared" si="7"/>
        <v>0</v>
      </c>
      <c r="AJ13" s="17">
        <f t="shared" si="7"/>
        <v>0</v>
      </c>
      <c r="AK13" s="17">
        <f t="shared" si="7"/>
        <v>0</v>
      </c>
      <c r="AL13" s="17">
        <f t="shared" si="7"/>
        <v>0</v>
      </c>
      <c r="AM13" s="17">
        <f t="shared" si="7"/>
        <v>0</v>
      </c>
      <c r="AN13" s="17">
        <f t="shared" si="7"/>
        <v>0</v>
      </c>
      <c r="AO13" s="17">
        <f t="shared" si="7"/>
        <v>0</v>
      </c>
      <c r="AP13" s="17">
        <f t="shared" si="7"/>
        <v>0</v>
      </c>
      <c r="AQ13" s="17">
        <f t="shared" si="7"/>
        <v>0</v>
      </c>
      <c r="AR13" s="17">
        <f t="shared" si="7"/>
        <v>0</v>
      </c>
      <c r="AS13" s="18">
        <f>SUM(G13:AR13)</f>
        <v>0</v>
      </c>
      <c r="AT13" s="2" t="s">
        <v>75</v>
      </c>
    </row>
    <row r="14" spans="1:46" s="2" customFormat="1" ht="13.5" customHeight="1" x14ac:dyDescent="0.25">
      <c r="B14" s="2" t="s">
        <v>75</v>
      </c>
      <c r="C14" s="14" t="s">
        <v>32</v>
      </c>
      <c r="D14" s="9"/>
      <c r="E14" s="10" t="s">
        <v>43</v>
      </c>
      <c r="F14" s="11"/>
      <c r="G14" s="11"/>
      <c r="H14" s="11"/>
      <c r="I14" s="11"/>
      <c r="J14" s="11"/>
      <c r="K14" s="4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12">
        <f t="shared" si="2"/>
        <v>0</v>
      </c>
      <c r="AT14" s="2" t="s">
        <v>75</v>
      </c>
    </row>
    <row r="15" spans="1:46" s="2" customFormat="1" ht="13.5" hidden="1" customHeight="1" x14ac:dyDescent="0.25">
      <c r="B15" s="2" t="s">
        <v>75</v>
      </c>
      <c r="C15" s="14" t="s">
        <v>32</v>
      </c>
      <c r="D15" s="9"/>
      <c r="E15" s="10" t="s">
        <v>76</v>
      </c>
      <c r="F15" s="11"/>
      <c r="G15" s="11"/>
      <c r="H15" s="11"/>
      <c r="I15" s="11"/>
      <c r="J15" s="11"/>
      <c r="K15" s="3"/>
      <c r="L15" s="4"/>
      <c r="M15" s="4"/>
      <c r="N15" s="4"/>
      <c r="O15" s="4"/>
      <c r="P15" s="4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12">
        <f t="shared" si="2"/>
        <v>0</v>
      </c>
    </row>
    <row r="16" spans="1:46" s="2" customFormat="1" ht="13.5" hidden="1" customHeight="1" x14ac:dyDescent="0.25">
      <c r="B16" s="2" t="s">
        <v>75</v>
      </c>
      <c r="C16" s="14" t="s">
        <v>32</v>
      </c>
      <c r="D16" s="7"/>
      <c r="E16" s="7" t="s">
        <v>77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12">
        <f t="shared" si="2"/>
        <v>0</v>
      </c>
    </row>
    <row r="17" spans="1:46" s="2" customFormat="1" ht="13.5" hidden="1" customHeight="1" x14ac:dyDescent="0.25">
      <c r="B17" s="2" t="s">
        <v>75</v>
      </c>
      <c r="C17" s="14" t="s">
        <v>32</v>
      </c>
      <c r="D17" s="7"/>
      <c r="E17" s="7" t="s">
        <v>93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12">
        <f t="shared" si="2"/>
        <v>0</v>
      </c>
    </row>
    <row r="18" spans="1:46" s="2" customFormat="1" ht="14.25" hidden="1" customHeight="1" x14ac:dyDescent="0.25">
      <c r="C18" s="14" t="s">
        <v>32</v>
      </c>
      <c r="D18" s="7"/>
      <c r="E18" s="7" t="s">
        <v>44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12">
        <f t="shared" si="2"/>
        <v>0</v>
      </c>
    </row>
    <row r="19" spans="1:46" s="2" customFormat="1" ht="13.5" customHeight="1" collapsed="1" x14ac:dyDescent="0.25">
      <c r="A19" s="2" t="s">
        <v>54</v>
      </c>
      <c r="B19" s="2" t="s">
        <v>75</v>
      </c>
      <c r="C19" s="32" t="s">
        <v>32</v>
      </c>
      <c r="D19" s="26" t="s">
        <v>45</v>
      </c>
      <c r="E19" s="27" t="s">
        <v>46</v>
      </c>
      <c r="F19" s="24"/>
      <c r="G19" s="28">
        <f t="shared" ref="G19:J19" si="8">G7-G13</f>
        <v>0</v>
      </c>
      <c r="H19" s="28">
        <f t="shared" si="8"/>
        <v>0</v>
      </c>
      <c r="I19" s="28">
        <f t="shared" si="8"/>
        <v>0</v>
      </c>
      <c r="J19" s="28">
        <f t="shared" si="8"/>
        <v>0</v>
      </c>
      <c r="K19" s="28">
        <f>K7-K13</f>
        <v>0</v>
      </c>
      <c r="L19" s="28">
        <f t="shared" ref="L19:AR19" si="9">L7-L13</f>
        <v>0</v>
      </c>
      <c r="M19" s="28">
        <f t="shared" si="9"/>
        <v>0</v>
      </c>
      <c r="N19" s="28">
        <f t="shared" si="9"/>
        <v>0</v>
      </c>
      <c r="O19" s="28">
        <f t="shared" si="9"/>
        <v>0</v>
      </c>
      <c r="P19" s="28">
        <f t="shared" si="9"/>
        <v>0</v>
      </c>
      <c r="Q19" s="28">
        <f t="shared" si="9"/>
        <v>0</v>
      </c>
      <c r="R19" s="28">
        <f t="shared" si="9"/>
        <v>0</v>
      </c>
      <c r="S19" s="28">
        <f t="shared" si="9"/>
        <v>0</v>
      </c>
      <c r="T19" s="28">
        <f t="shared" si="9"/>
        <v>0</v>
      </c>
      <c r="U19" s="28">
        <f t="shared" si="9"/>
        <v>0</v>
      </c>
      <c r="V19" s="25">
        <f t="shared" si="9"/>
        <v>0</v>
      </c>
      <c r="W19" s="25">
        <f t="shared" si="9"/>
        <v>0</v>
      </c>
      <c r="X19" s="28">
        <f t="shared" si="9"/>
        <v>0</v>
      </c>
      <c r="Y19" s="28">
        <f t="shared" si="9"/>
        <v>0</v>
      </c>
      <c r="Z19" s="28">
        <f t="shared" si="9"/>
        <v>0</v>
      </c>
      <c r="AA19" s="28">
        <f t="shared" si="9"/>
        <v>0</v>
      </c>
      <c r="AB19" s="28">
        <f t="shared" si="9"/>
        <v>0</v>
      </c>
      <c r="AC19" s="25">
        <f t="shared" si="9"/>
        <v>0</v>
      </c>
      <c r="AD19" s="25">
        <f t="shared" si="9"/>
        <v>0</v>
      </c>
      <c r="AE19" s="28">
        <f t="shared" si="9"/>
        <v>0</v>
      </c>
      <c r="AF19" s="28">
        <f t="shared" si="9"/>
        <v>0</v>
      </c>
      <c r="AG19" s="28">
        <f t="shared" si="9"/>
        <v>0</v>
      </c>
      <c r="AH19" s="28">
        <f t="shared" si="9"/>
        <v>0</v>
      </c>
      <c r="AI19" s="28">
        <f t="shared" si="9"/>
        <v>0</v>
      </c>
      <c r="AJ19" s="25">
        <f t="shared" si="9"/>
        <v>0</v>
      </c>
      <c r="AK19" s="25">
        <f t="shared" si="9"/>
        <v>0</v>
      </c>
      <c r="AL19" s="28">
        <f t="shared" si="9"/>
        <v>0</v>
      </c>
      <c r="AM19" s="28">
        <f t="shared" si="9"/>
        <v>0</v>
      </c>
      <c r="AN19" s="28">
        <f t="shared" si="9"/>
        <v>0</v>
      </c>
      <c r="AO19" s="28">
        <f t="shared" si="9"/>
        <v>0</v>
      </c>
      <c r="AP19" s="28">
        <f t="shared" si="9"/>
        <v>0</v>
      </c>
      <c r="AQ19" s="28">
        <f t="shared" si="9"/>
        <v>0</v>
      </c>
      <c r="AR19" s="28">
        <f t="shared" si="9"/>
        <v>0</v>
      </c>
      <c r="AS19" s="28">
        <f t="shared" si="2"/>
        <v>0</v>
      </c>
      <c r="AT19" s="2" t="s">
        <v>75</v>
      </c>
    </row>
    <row r="20" spans="1:46" s="2" customFormat="1" ht="13.5" customHeight="1" x14ac:dyDescent="0.25">
      <c r="A20" s="2" t="s">
        <v>54</v>
      </c>
      <c r="B20" s="2" t="s">
        <v>75</v>
      </c>
      <c r="AS20" s="2">
        <f t="shared" si="2"/>
        <v>0</v>
      </c>
      <c r="AT20" s="2" t="s">
        <v>75</v>
      </c>
    </row>
    <row r="21" spans="1:46" s="2" customFormat="1" ht="13.5" customHeight="1" x14ac:dyDescent="0.25">
      <c r="A21" s="2" t="s">
        <v>54</v>
      </c>
      <c r="B21" s="2" t="s">
        <v>75</v>
      </c>
      <c r="C21" s="32" t="s">
        <v>48</v>
      </c>
      <c r="D21" s="36" t="s">
        <v>49</v>
      </c>
      <c r="E21" s="20"/>
      <c r="F21" s="29"/>
      <c r="G21" s="20"/>
      <c r="H21" s="20"/>
      <c r="I21" s="20"/>
      <c r="J21" s="20"/>
      <c r="K21" s="20"/>
      <c r="L21" s="20"/>
      <c r="M21" s="20"/>
      <c r="N21" s="20"/>
      <c r="O21" s="29"/>
      <c r="P21" s="29"/>
      <c r="Q21" s="20"/>
      <c r="R21" s="20"/>
      <c r="S21" s="20"/>
      <c r="T21" s="20"/>
      <c r="U21" s="20"/>
      <c r="V21" s="29"/>
      <c r="W21" s="29"/>
      <c r="X21" s="20"/>
      <c r="Y21" s="20"/>
      <c r="Z21" s="20"/>
      <c r="AA21" s="20"/>
      <c r="AB21" s="20"/>
      <c r="AC21" s="29"/>
      <c r="AD21" s="29"/>
      <c r="AE21" s="20"/>
      <c r="AF21" s="20"/>
      <c r="AG21" s="20"/>
      <c r="AH21" s="20"/>
      <c r="AI21" s="20"/>
      <c r="AJ21" s="29"/>
      <c r="AK21" s="29"/>
      <c r="AL21" s="20"/>
      <c r="AM21" s="20"/>
      <c r="AN21" s="20"/>
      <c r="AO21" s="20"/>
      <c r="AP21" s="20"/>
      <c r="AQ21" s="20"/>
      <c r="AR21" s="20"/>
      <c r="AS21" s="21">
        <f t="shared" si="2"/>
        <v>0</v>
      </c>
      <c r="AT21" s="2" t="s">
        <v>75</v>
      </c>
    </row>
    <row r="22" spans="1:46" s="2" customFormat="1" ht="13.5" customHeight="1" x14ac:dyDescent="0.25">
      <c r="A22" s="2" t="s">
        <v>54</v>
      </c>
      <c r="B22" s="2" t="s">
        <v>75</v>
      </c>
      <c r="C22" s="42" t="s">
        <v>48</v>
      </c>
      <c r="D22" s="15" t="s">
        <v>55</v>
      </c>
      <c r="E22" s="15" t="s">
        <v>58</v>
      </c>
      <c r="F22" s="16"/>
      <c r="G22" s="17">
        <f t="shared" ref="G22" si="10">SUM(G23:G27)</f>
        <v>0</v>
      </c>
      <c r="H22" s="17">
        <f t="shared" ref="H22" si="11">SUM(H23:H27)</f>
        <v>0</v>
      </c>
      <c r="I22" s="17">
        <f t="shared" ref="I22" si="12">SUM(I23:I27)</f>
        <v>0</v>
      </c>
      <c r="J22" s="17">
        <f t="shared" ref="J22" si="13">SUM(J23:J27)</f>
        <v>0</v>
      </c>
      <c r="K22" s="17">
        <f>SUM(K23:K27)</f>
        <v>0</v>
      </c>
      <c r="L22" s="17">
        <f t="shared" ref="L22:AR22" si="14">SUM(L23:L27)</f>
        <v>0</v>
      </c>
      <c r="M22" s="17">
        <f t="shared" si="14"/>
        <v>0</v>
      </c>
      <c r="N22" s="17">
        <f t="shared" si="14"/>
        <v>0</v>
      </c>
      <c r="O22" s="17">
        <f t="shared" si="14"/>
        <v>0</v>
      </c>
      <c r="P22" s="17">
        <f t="shared" si="14"/>
        <v>0</v>
      </c>
      <c r="Q22" s="17">
        <f t="shared" si="14"/>
        <v>0</v>
      </c>
      <c r="R22" s="17">
        <f t="shared" si="14"/>
        <v>0</v>
      </c>
      <c r="S22" s="17">
        <f t="shared" si="14"/>
        <v>0</v>
      </c>
      <c r="T22" s="17">
        <f t="shared" si="14"/>
        <v>0</v>
      </c>
      <c r="U22" s="17">
        <f t="shared" si="14"/>
        <v>0</v>
      </c>
      <c r="V22" s="17">
        <f t="shared" si="14"/>
        <v>0</v>
      </c>
      <c r="W22" s="17">
        <f t="shared" si="14"/>
        <v>0</v>
      </c>
      <c r="X22" s="17">
        <f t="shared" si="14"/>
        <v>0</v>
      </c>
      <c r="Y22" s="17">
        <f t="shared" si="14"/>
        <v>0</v>
      </c>
      <c r="Z22" s="17">
        <f t="shared" si="14"/>
        <v>0</v>
      </c>
      <c r="AA22" s="17">
        <f t="shared" si="14"/>
        <v>0</v>
      </c>
      <c r="AB22" s="17">
        <f t="shared" si="14"/>
        <v>0</v>
      </c>
      <c r="AC22" s="17">
        <f t="shared" si="14"/>
        <v>0</v>
      </c>
      <c r="AD22" s="17">
        <f t="shared" si="14"/>
        <v>0</v>
      </c>
      <c r="AE22" s="17">
        <f t="shared" si="14"/>
        <v>361.5</v>
      </c>
      <c r="AF22" s="17">
        <f t="shared" si="14"/>
        <v>309.2</v>
      </c>
      <c r="AG22" s="17">
        <f t="shared" si="14"/>
        <v>145</v>
      </c>
      <c r="AH22" s="17">
        <f t="shared" si="14"/>
        <v>0</v>
      </c>
      <c r="AI22" s="17">
        <f t="shared" si="14"/>
        <v>0</v>
      </c>
      <c r="AJ22" s="17">
        <f t="shared" si="14"/>
        <v>0</v>
      </c>
      <c r="AK22" s="17">
        <f t="shared" si="14"/>
        <v>457.62140000000005</v>
      </c>
      <c r="AL22" s="17">
        <f t="shared" si="14"/>
        <v>457.46499999999997</v>
      </c>
      <c r="AM22" s="17">
        <f t="shared" si="14"/>
        <v>1069.796</v>
      </c>
      <c r="AN22" s="17">
        <f t="shared" si="14"/>
        <v>0</v>
      </c>
      <c r="AO22" s="17">
        <f t="shared" si="14"/>
        <v>0</v>
      </c>
      <c r="AP22" s="17">
        <f t="shared" si="14"/>
        <v>0</v>
      </c>
      <c r="AQ22" s="17">
        <f t="shared" si="14"/>
        <v>0</v>
      </c>
      <c r="AR22" s="17">
        <f t="shared" si="14"/>
        <v>0</v>
      </c>
      <c r="AS22" s="18">
        <f>SUM(G22:AR22)</f>
        <v>2800.5824000000002</v>
      </c>
      <c r="AT22" s="2" t="s">
        <v>75</v>
      </c>
    </row>
    <row r="23" spans="1:46" s="2" customFormat="1" ht="13.5" customHeight="1" x14ac:dyDescent="0.25">
      <c r="B23" s="2" t="s">
        <v>75</v>
      </c>
      <c r="C23" s="14" t="s">
        <v>48</v>
      </c>
      <c r="D23" s="9"/>
      <c r="E23" s="10" t="s">
        <v>53</v>
      </c>
      <c r="F23" s="11"/>
      <c r="G23" s="11"/>
      <c r="H23" s="11"/>
      <c r="I23" s="11"/>
      <c r="J23" s="11"/>
      <c r="K23" s="3"/>
      <c r="L23" s="3"/>
      <c r="M23" s="3"/>
      <c r="N23" s="3"/>
      <c r="O23" s="3"/>
      <c r="P23" s="3"/>
      <c r="Q23" s="2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>
        <f>(46000+315500)/1000</f>
        <v>361.5</v>
      </c>
      <c r="AF23" s="3">
        <v>309.2</v>
      </c>
      <c r="AG23" s="3">
        <f>(50000+95000)/1000</f>
        <v>145</v>
      </c>
      <c r="AH23" s="3"/>
      <c r="AI23" s="3"/>
      <c r="AJ23" s="3"/>
      <c r="AK23" s="3">
        <f>(207405+58837.4+93515+97864)/1000</f>
        <v>457.62140000000005</v>
      </c>
      <c r="AL23" s="3">
        <f>(300500+156965)/1000</f>
        <v>457.46499999999997</v>
      </c>
      <c r="AM23" s="3">
        <f>(39000+870000+100000+3500+57296)/1000</f>
        <v>1069.796</v>
      </c>
      <c r="AN23" s="3"/>
      <c r="AO23" s="3"/>
      <c r="AP23" s="3"/>
      <c r="AQ23" s="3"/>
      <c r="AR23" s="3"/>
      <c r="AS23" s="12">
        <f t="shared" si="2"/>
        <v>2800.5824000000002</v>
      </c>
      <c r="AT23" s="2" t="s">
        <v>75</v>
      </c>
    </row>
    <row r="24" spans="1:46" s="2" customFormat="1" ht="13.5" customHeight="1" x14ac:dyDescent="0.25">
      <c r="B24" s="2" t="s">
        <v>75</v>
      </c>
      <c r="C24" s="14" t="s">
        <v>48</v>
      </c>
      <c r="D24" s="9"/>
      <c r="E24" s="10" t="s">
        <v>86</v>
      </c>
      <c r="F24" s="11"/>
      <c r="G24" s="11"/>
      <c r="H24" s="11"/>
      <c r="I24" s="11"/>
      <c r="J24" s="11"/>
      <c r="K24" s="3"/>
      <c r="L24" s="3"/>
      <c r="M24" s="3"/>
      <c r="N24" s="3"/>
      <c r="O24" s="3"/>
      <c r="P24" s="3"/>
      <c r="Q24" s="2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12">
        <f t="shared" si="2"/>
        <v>0</v>
      </c>
      <c r="AT24" s="2" t="s">
        <v>75</v>
      </c>
    </row>
    <row r="25" spans="1:46" s="2" customFormat="1" ht="14.25" hidden="1" customHeight="1" outlineLevel="1" x14ac:dyDescent="0.25">
      <c r="C25" s="14" t="s">
        <v>48</v>
      </c>
      <c r="D25" s="9"/>
      <c r="E25" s="13"/>
      <c r="F25" s="9"/>
      <c r="G25" s="9"/>
      <c r="H25" s="9"/>
      <c r="I25" s="9"/>
      <c r="J25" s="9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>
        <f t="shared" si="2"/>
        <v>0</v>
      </c>
    </row>
    <row r="26" spans="1:46" ht="14.25" hidden="1" customHeight="1" outlineLevel="1" x14ac:dyDescent="0.25">
      <c r="B26" s="2"/>
      <c r="C26" s="14" t="s">
        <v>48</v>
      </c>
      <c r="D26" s="9"/>
      <c r="E26" s="13"/>
      <c r="F26" s="9"/>
      <c r="G26" s="9"/>
      <c r="H26" s="9"/>
      <c r="I26" s="9"/>
      <c r="J26" s="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>
        <f t="shared" si="2"/>
        <v>0</v>
      </c>
      <c r="AT26" s="2"/>
    </row>
    <row r="27" spans="1:46" ht="14.25" hidden="1" customHeight="1" outlineLevel="1" x14ac:dyDescent="0.25">
      <c r="B27" s="2"/>
      <c r="C27" s="14" t="s">
        <v>48</v>
      </c>
      <c r="D27" s="9"/>
      <c r="E27" s="13"/>
      <c r="F27" s="9"/>
      <c r="G27" s="9"/>
      <c r="H27" s="9"/>
      <c r="I27" s="9"/>
      <c r="J27" s="9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>
        <f t="shared" si="2"/>
        <v>0</v>
      </c>
      <c r="AT27" s="2"/>
    </row>
    <row r="28" spans="1:46" ht="13.5" customHeight="1" collapsed="1" x14ac:dyDescent="0.25">
      <c r="A28" s="1" t="s">
        <v>54</v>
      </c>
      <c r="B28" s="2" t="s">
        <v>75</v>
      </c>
      <c r="C28" s="42" t="s">
        <v>48</v>
      </c>
      <c r="D28" s="15" t="s">
        <v>26</v>
      </c>
      <c r="E28" s="15" t="s">
        <v>47</v>
      </c>
      <c r="F28" s="16"/>
      <c r="G28" s="17">
        <f t="shared" ref="G28:J28" si="15">SUM(G29:G33)</f>
        <v>0</v>
      </c>
      <c r="H28" s="17">
        <f t="shared" si="15"/>
        <v>0</v>
      </c>
      <c r="I28" s="17">
        <f t="shared" si="15"/>
        <v>0</v>
      </c>
      <c r="J28" s="17">
        <f t="shared" si="15"/>
        <v>0</v>
      </c>
      <c r="K28" s="17">
        <f>SUM(K29:K33)</f>
        <v>0</v>
      </c>
      <c r="L28" s="17">
        <f t="shared" ref="L28:AR28" si="16">SUM(L29:L33)</f>
        <v>0</v>
      </c>
      <c r="M28" s="17">
        <f t="shared" si="16"/>
        <v>0</v>
      </c>
      <c r="N28" s="17">
        <f t="shared" si="16"/>
        <v>0</v>
      </c>
      <c r="O28" s="17">
        <f t="shared" si="16"/>
        <v>0</v>
      </c>
      <c r="P28" s="17">
        <f t="shared" si="16"/>
        <v>0</v>
      </c>
      <c r="Q28" s="17">
        <f t="shared" si="16"/>
        <v>0</v>
      </c>
      <c r="R28" s="17">
        <f t="shared" si="16"/>
        <v>0</v>
      </c>
      <c r="S28" s="17">
        <f t="shared" si="16"/>
        <v>0</v>
      </c>
      <c r="T28" s="17">
        <f t="shared" si="16"/>
        <v>0</v>
      </c>
      <c r="U28" s="17">
        <f t="shared" si="16"/>
        <v>0</v>
      </c>
      <c r="V28" s="17">
        <f t="shared" si="16"/>
        <v>0</v>
      </c>
      <c r="W28" s="17">
        <f t="shared" si="16"/>
        <v>0</v>
      </c>
      <c r="X28" s="17">
        <f t="shared" si="16"/>
        <v>0</v>
      </c>
      <c r="Y28" s="17">
        <f t="shared" si="16"/>
        <v>0</v>
      </c>
      <c r="Z28" s="17">
        <f t="shared" si="16"/>
        <v>0</v>
      </c>
      <c r="AA28" s="17">
        <f t="shared" si="16"/>
        <v>0</v>
      </c>
      <c r="AB28" s="17">
        <f t="shared" si="16"/>
        <v>0</v>
      </c>
      <c r="AC28" s="17">
        <f t="shared" si="16"/>
        <v>0</v>
      </c>
      <c r="AD28" s="17">
        <f t="shared" si="16"/>
        <v>0</v>
      </c>
      <c r="AE28" s="17">
        <f t="shared" si="16"/>
        <v>132</v>
      </c>
      <c r="AF28" s="17">
        <f t="shared" si="16"/>
        <v>0</v>
      </c>
      <c r="AG28" s="17">
        <f t="shared" si="16"/>
        <v>0</v>
      </c>
      <c r="AH28" s="17">
        <f t="shared" si="16"/>
        <v>0</v>
      </c>
      <c r="AI28" s="17">
        <f t="shared" si="16"/>
        <v>973.4</v>
      </c>
      <c r="AJ28" s="17">
        <f t="shared" si="16"/>
        <v>0</v>
      </c>
      <c r="AK28" s="17">
        <f t="shared" si="16"/>
        <v>0</v>
      </c>
      <c r="AL28" s="17">
        <f t="shared" si="16"/>
        <v>0</v>
      </c>
      <c r="AM28" s="17">
        <f t="shared" si="16"/>
        <v>0</v>
      </c>
      <c r="AN28" s="17">
        <f t="shared" si="16"/>
        <v>0</v>
      </c>
      <c r="AO28" s="17">
        <f t="shared" si="16"/>
        <v>0</v>
      </c>
      <c r="AP28" s="17">
        <f t="shared" si="16"/>
        <v>0</v>
      </c>
      <c r="AQ28" s="17">
        <f t="shared" si="16"/>
        <v>0</v>
      </c>
      <c r="AR28" s="17">
        <f t="shared" si="16"/>
        <v>0</v>
      </c>
      <c r="AS28" s="17">
        <f t="shared" si="2"/>
        <v>1105.4000000000001</v>
      </c>
      <c r="AT28" s="2" t="s">
        <v>75</v>
      </c>
    </row>
    <row r="29" spans="1:46" ht="13.5" customHeight="1" x14ac:dyDescent="0.25">
      <c r="B29" s="2" t="s">
        <v>75</v>
      </c>
      <c r="C29" s="14" t="s">
        <v>48</v>
      </c>
      <c r="D29" s="9"/>
      <c r="E29" s="10" t="s">
        <v>52</v>
      </c>
      <c r="F29" s="11"/>
      <c r="G29" s="11"/>
      <c r="H29" s="11"/>
      <c r="I29" s="11"/>
      <c r="J29" s="11"/>
      <c r="K29" s="4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>
        <f>80+52</f>
        <v>132</v>
      </c>
      <c r="AF29" s="3"/>
      <c r="AG29" s="3"/>
      <c r="AH29" s="3"/>
      <c r="AI29" s="3">
        <v>973.4</v>
      </c>
      <c r="AJ29" s="3"/>
      <c r="AK29" s="3"/>
      <c r="AL29" s="3"/>
      <c r="AM29" s="3"/>
      <c r="AN29" s="3"/>
      <c r="AO29" s="3"/>
      <c r="AP29" s="3"/>
      <c r="AQ29" s="3"/>
      <c r="AR29" s="3"/>
      <c r="AS29" s="12">
        <f t="shared" si="2"/>
        <v>1105.4000000000001</v>
      </c>
      <c r="AT29" s="2" t="s">
        <v>75</v>
      </c>
    </row>
    <row r="30" spans="1:46" ht="14.25" hidden="1" customHeight="1" x14ac:dyDescent="0.25">
      <c r="B30" s="2"/>
      <c r="C30" s="14" t="s">
        <v>48</v>
      </c>
      <c r="D30" s="9"/>
      <c r="E30" s="10" t="s">
        <v>51</v>
      </c>
      <c r="F30" s="11"/>
      <c r="G30" s="11"/>
      <c r="H30" s="11"/>
      <c r="I30" s="11"/>
      <c r="J30" s="11"/>
      <c r="K30" s="3"/>
      <c r="L30" s="4"/>
      <c r="M30" s="4"/>
      <c r="N30" s="4"/>
      <c r="O30" s="4"/>
      <c r="P30" s="4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12">
        <f t="shared" si="2"/>
        <v>0</v>
      </c>
      <c r="AT30" s="2"/>
    </row>
    <row r="31" spans="1:46" s="2" customFormat="1" ht="14.25" hidden="1" customHeight="1" outlineLevel="1" x14ac:dyDescent="0.25">
      <c r="C31" s="14" t="s">
        <v>48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12">
        <f t="shared" si="2"/>
        <v>0</v>
      </c>
    </row>
    <row r="32" spans="1:46" ht="14.25" hidden="1" customHeight="1" outlineLevel="1" x14ac:dyDescent="0.25">
      <c r="B32" s="2"/>
      <c r="C32" s="14" t="s">
        <v>48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12">
        <f t="shared" si="2"/>
        <v>0</v>
      </c>
      <c r="AT32" s="2"/>
    </row>
    <row r="33" spans="1:46" ht="14.25" hidden="1" customHeight="1" outlineLevel="1" x14ac:dyDescent="0.25">
      <c r="B33" s="2"/>
      <c r="C33" s="14" t="s">
        <v>48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12">
        <f t="shared" si="2"/>
        <v>0</v>
      </c>
      <c r="AT33" s="2"/>
    </row>
    <row r="34" spans="1:46" s="2" customFormat="1" ht="13.5" customHeight="1" collapsed="1" x14ac:dyDescent="0.25">
      <c r="A34" s="2" t="s">
        <v>54</v>
      </c>
      <c r="B34" s="2" t="s">
        <v>75</v>
      </c>
      <c r="C34" s="32" t="s">
        <v>48</v>
      </c>
      <c r="D34" s="26" t="s">
        <v>50</v>
      </c>
      <c r="E34" s="27" t="s">
        <v>46</v>
      </c>
      <c r="F34" s="24"/>
      <c r="G34" s="28">
        <f t="shared" ref="G34:J34" si="17">G22-G28</f>
        <v>0</v>
      </c>
      <c r="H34" s="28">
        <f t="shared" si="17"/>
        <v>0</v>
      </c>
      <c r="I34" s="28">
        <f t="shared" si="17"/>
        <v>0</v>
      </c>
      <c r="J34" s="28">
        <f t="shared" si="17"/>
        <v>0</v>
      </c>
      <c r="K34" s="28">
        <f>K22-K28</f>
        <v>0</v>
      </c>
      <c r="L34" s="28">
        <f t="shared" ref="L34:AR34" si="18">L22-L28</f>
        <v>0</v>
      </c>
      <c r="M34" s="28">
        <f t="shared" si="18"/>
        <v>0</v>
      </c>
      <c r="N34" s="28">
        <f t="shared" si="18"/>
        <v>0</v>
      </c>
      <c r="O34" s="25">
        <f t="shared" si="18"/>
        <v>0</v>
      </c>
      <c r="P34" s="25">
        <f t="shared" si="18"/>
        <v>0</v>
      </c>
      <c r="Q34" s="28">
        <f t="shared" si="18"/>
        <v>0</v>
      </c>
      <c r="R34" s="28">
        <f t="shared" si="18"/>
        <v>0</v>
      </c>
      <c r="S34" s="28">
        <f t="shared" si="18"/>
        <v>0</v>
      </c>
      <c r="T34" s="28">
        <f t="shared" si="18"/>
        <v>0</v>
      </c>
      <c r="U34" s="28">
        <f t="shared" si="18"/>
        <v>0</v>
      </c>
      <c r="V34" s="25">
        <f t="shared" si="18"/>
        <v>0</v>
      </c>
      <c r="W34" s="25">
        <f t="shared" si="18"/>
        <v>0</v>
      </c>
      <c r="X34" s="28">
        <f t="shared" si="18"/>
        <v>0</v>
      </c>
      <c r="Y34" s="28">
        <f t="shared" si="18"/>
        <v>0</v>
      </c>
      <c r="Z34" s="28">
        <f t="shared" si="18"/>
        <v>0</v>
      </c>
      <c r="AA34" s="28">
        <f t="shared" si="18"/>
        <v>0</v>
      </c>
      <c r="AB34" s="28">
        <f t="shared" si="18"/>
        <v>0</v>
      </c>
      <c r="AC34" s="25">
        <f t="shared" si="18"/>
        <v>0</v>
      </c>
      <c r="AD34" s="25">
        <f t="shared" si="18"/>
        <v>0</v>
      </c>
      <c r="AE34" s="28">
        <f t="shared" si="18"/>
        <v>229.5</v>
      </c>
      <c r="AF34" s="28">
        <f t="shared" si="18"/>
        <v>309.2</v>
      </c>
      <c r="AG34" s="28">
        <f t="shared" si="18"/>
        <v>145</v>
      </c>
      <c r="AH34" s="28">
        <f t="shared" si="18"/>
        <v>0</v>
      </c>
      <c r="AI34" s="28">
        <f t="shared" si="18"/>
        <v>-973.4</v>
      </c>
      <c r="AJ34" s="25">
        <f t="shared" si="18"/>
        <v>0</v>
      </c>
      <c r="AK34" s="25">
        <f t="shared" si="18"/>
        <v>457.62140000000005</v>
      </c>
      <c r="AL34" s="28">
        <f t="shared" si="18"/>
        <v>457.46499999999997</v>
      </c>
      <c r="AM34" s="28">
        <f t="shared" si="18"/>
        <v>1069.796</v>
      </c>
      <c r="AN34" s="28">
        <f t="shared" si="18"/>
        <v>0</v>
      </c>
      <c r="AO34" s="28">
        <f t="shared" si="18"/>
        <v>0</v>
      </c>
      <c r="AP34" s="28">
        <f t="shared" si="18"/>
        <v>0</v>
      </c>
      <c r="AQ34" s="28">
        <f t="shared" si="18"/>
        <v>0</v>
      </c>
      <c r="AR34" s="28">
        <f t="shared" si="18"/>
        <v>0</v>
      </c>
      <c r="AS34" s="28">
        <f t="shared" si="2"/>
        <v>1695.1824000000001</v>
      </c>
      <c r="AT34" s="2" t="s">
        <v>75</v>
      </c>
    </row>
    <row r="35" spans="1:46" s="2" customFormat="1" ht="13.5" customHeight="1" x14ac:dyDescent="0.25">
      <c r="A35" s="2" t="s">
        <v>54</v>
      </c>
      <c r="B35" s="2" t="s">
        <v>75</v>
      </c>
      <c r="C35" s="6"/>
      <c r="AS35" s="2">
        <f t="shared" si="2"/>
        <v>0</v>
      </c>
      <c r="AT35" s="2" t="s">
        <v>75</v>
      </c>
    </row>
    <row r="36" spans="1:46" s="2" customFormat="1" ht="13.5" customHeight="1" x14ac:dyDescent="0.25">
      <c r="A36" s="2" t="s">
        <v>54</v>
      </c>
      <c r="B36" s="2" t="s">
        <v>75</v>
      </c>
      <c r="C36" s="32" t="s">
        <v>56</v>
      </c>
      <c r="D36" s="36" t="s">
        <v>27</v>
      </c>
      <c r="E36" s="20"/>
      <c r="F36" s="29"/>
      <c r="G36" s="20"/>
      <c r="H36" s="20"/>
      <c r="I36" s="20"/>
      <c r="J36" s="20"/>
      <c r="K36" s="20"/>
      <c r="L36" s="20"/>
      <c r="M36" s="20"/>
      <c r="N36" s="20"/>
      <c r="O36" s="29"/>
      <c r="P36" s="29"/>
      <c r="Q36" s="20"/>
      <c r="R36" s="20"/>
      <c r="S36" s="20"/>
      <c r="T36" s="20"/>
      <c r="U36" s="20"/>
      <c r="V36" s="29"/>
      <c r="W36" s="29"/>
      <c r="X36" s="20"/>
      <c r="Y36" s="20"/>
      <c r="Z36" s="20"/>
      <c r="AA36" s="20"/>
      <c r="AB36" s="20"/>
      <c r="AC36" s="29"/>
      <c r="AD36" s="29"/>
      <c r="AE36" s="20"/>
      <c r="AF36" s="20"/>
      <c r="AG36" s="20"/>
      <c r="AH36" s="20"/>
      <c r="AI36" s="20"/>
      <c r="AJ36" s="29"/>
      <c r="AK36" s="29"/>
      <c r="AL36" s="20"/>
      <c r="AM36" s="20"/>
      <c r="AN36" s="20"/>
      <c r="AO36" s="20"/>
      <c r="AP36" s="20"/>
      <c r="AQ36" s="20"/>
      <c r="AR36" s="20"/>
      <c r="AS36" s="21">
        <f t="shared" si="2"/>
        <v>0</v>
      </c>
      <c r="AT36" s="2" t="s">
        <v>75</v>
      </c>
    </row>
    <row r="37" spans="1:46" s="2" customFormat="1" ht="13.5" customHeight="1" x14ac:dyDescent="0.25">
      <c r="A37" s="2" t="s">
        <v>54</v>
      </c>
      <c r="B37" s="2" t="s">
        <v>75</v>
      </c>
      <c r="C37" s="42" t="s">
        <v>56</v>
      </c>
      <c r="D37" s="15" t="s">
        <v>55</v>
      </c>
      <c r="E37" s="15" t="s">
        <v>58</v>
      </c>
      <c r="F37" s="16"/>
      <c r="G37" s="17">
        <f t="shared" ref="G37:J37" si="19">SUM(G38:G42)</f>
        <v>0</v>
      </c>
      <c r="H37" s="17">
        <f t="shared" si="19"/>
        <v>0</v>
      </c>
      <c r="I37" s="17">
        <f t="shared" si="19"/>
        <v>0</v>
      </c>
      <c r="J37" s="17">
        <f t="shared" si="19"/>
        <v>0</v>
      </c>
      <c r="K37" s="17">
        <f>SUM(K38:K42)</f>
        <v>0</v>
      </c>
      <c r="L37" s="17">
        <f t="shared" ref="L37:AR37" si="20">SUM(L38:L42)</f>
        <v>0</v>
      </c>
      <c r="M37" s="17">
        <f t="shared" si="20"/>
        <v>0</v>
      </c>
      <c r="N37" s="17">
        <f t="shared" si="20"/>
        <v>0</v>
      </c>
      <c r="O37" s="17">
        <f t="shared" si="20"/>
        <v>0</v>
      </c>
      <c r="P37" s="17">
        <f t="shared" si="20"/>
        <v>0</v>
      </c>
      <c r="Q37" s="17">
        <f t="shared" si="20"/>
        <v>0</v>
      </c>
      <c r="R37" s="17">
        <f t="shared" si="20"/>
        <v>0</v>
      </c>
      <c r="S37" s="17">
        <f t="shared" si="20"/>
        <v>0</v>
      </c>
      <c r="T37" s="17">
        <f t="shared" si="20"/>
        <v>0</v>
      </c>
      <c r="U37" s="17">
        <f t="shared" si="20"/>
        <v>0</v>
      </c>
      <c r="V37" s="17">
        <f t="shared" si="20"/>
        <v>0</v>
      </c>
      <c r="W37" s="17">
        <f t="shared" si="20"/>
        <v>0</v>
      </c>
      <c r="X37" s="17">
        <f t="shared" si="20"/>
        <v>0</v>
      </c>
      <c r="Y37" s="17">
        <f t="shared" si="20"/>
        <v>0</v>
      </c>
      <c r="Z37" s="17">
        <f t="shared" si="20"/>
        <v>0</v>
      </c>
      <c r="AA37" s="17">
        <f t="shared" si="20"/>
        <v>0</v>
      </c>
      <c r="AB37" s="17">
        <f t="shared" si="20"/>
        <v>1900</v>
      </c>
      <c r="AC37" s="17">
        <f t="shared" si="20"/>
        <v>0</v>
      </c>
      <c r="AD37" s="17">
        <f t="shared" si="20"/>
        <v>0</v>
      </c>
      <c r="AE37" s="17">
        <f t="shared" si="20"/>
        <v>0</v>
      </c>
      <c r="AF37" s="17">
        <f t="shared" si="20"/>
        <v>0</v>
      </c>
      <c r="AG37" s="17">
        <f t="shared" si="20"/>
        <v>0</v>
      </c>
      <c r="AH37" s="17">
        <f t="shared" si="20"/>
        <v>0</v>
      </c>
      <c r="AI37" s="17">
        <f t="shared" si="20"/>
        <v>0</v>
      </c>
      <c r="AJ37" s="17">
        <f t="shared" si="20"/>
        <v>0</v>
      </c>
      <c r="AK37" s="17">
        <f t="shared" si="20"/>
        <v>0</v>
      </c>
      <c r="AL37" s="17">
        <f t="shared" si="20"/>
        <v>0</v>
      </c>
      <c r="AM37" s="17">
        <f t="shared" si="20"/>
        <v>0</v>
      </c>
      <c r="AN37" s="17">
        <f t="shared" si="20"/>
        <v>0</v>
      </c>
      <c r="AO37" s="17">
        <f t="shared" si="20"/>
        <v>0</v>
      </c>
      <c r="AP37" s="17">
        <f t="shared" si="20"/>
        <v>0</v>
      </c>
      <c r="AQ37" s="17">
        <f t="shared" si="20"/>
        <v>0</v>
      </c>
      <c r="AR37" s="17">
        <f t="shared" si="20"/>
        <v>0</v>
      </c>
      <c r="AS37" s="18">
        <f t="shared" si="2"/>
        <v>1900</v>
      </c>
      <c r="AT37" s="2" t="s">
        <v>75</v>
      </c>
    </row>
    <row r="38" spans="1:46" s="2" customFormat="1" ht="13.5" customHeight="1" x14ac:dyDescent="0.25">
      <c r="B38" s="2" t="s">
        <v>75</v>
      </c>
      <c r="C38" s="14" t="s">
        <v>56</v>
      </c>
      <c r="D38" s="9"/>
      <c r="E38" s="10" t="s">
        <v>67</v>
      </c>
      <c r="F38" s="11"/>
      <c r="G38" s="11"/>
      <c r="H38" s="11"/>
      <c r="I38" s="3"/>
      <c r="J38" s="3"/>
      <c r="K38" s="3"/>
      <c r="L38" s="3"/>
      <c r="M38" s="3"/>
      <c r="N38" s="3"/>
      <c r="O38" s="3"/>
      <c r="P38" s="3"/>
      <c r="Q38" s="23"/>
      <c r="R38" s="3"/>
      <c r="S38" s="3"/>
      <c r="T38" s="3"/>
      <c r="U38" s="3"/>
      <c r="V38" s="3"/>
      <c r="W38" s="3"/>
      <c r="X38" s="3"/>
      <c r="Y38" s="3"/>
      <c r="Z38" s="3"/>
      <c r="AA38" s="3"/>
      <c r="AB38" s="3">
        <v>1900</v>
      </c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12">
        <f t="shared" si="2"/>
        <v>1900</v>
      </c>
      <c r="AT38" s="2" t="s">
        <v>75</v>
      </c>
    </row>
    <row r="39" spans="1:46" s="2" customFormat="1" ht="13.5" hidden="1" customHeight="1" outlineLevel="1" x14ac:dyDescent="0.25">
      <c r="B39" s="2" t="s">
        <v>75</v>
      </c>
      <c r="C39" s="14" t="s">
        <v>56</v>
      </c>
      <c r="D39" s="9"/>
      <c r="E39" s="10" t="s">
        <v>68</v>
      </c>
      <c r="F39" s="11"/>
      <c r="G39" s="11"/>
      <c r="H39" s="11"/>
      <c r="I39" s="3"/>
      <c r="J39" s="3"/>
      <c r="K39" s="3"/>
      <c r="L39" s="3"/>
      <c r="M39" s="3"/>
      <c r="N39" s="3"/>
      <c r="O39" s="3"/>
      <c r="P39" s="3"/>
      <c r="Q39" s="2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12">
        <f t="shared" si="2"/>
        <v>0</v>
      </c>
    </row>
    <row r="40" spans="1:46" s="2" customFormat="1" ht="14.25" hidden="1" customHeight="1" outlineLevel="1" x14ac:dyDescent="0.25">
      <c r="C40" s="14" t="s">
        <v>56</v>
      </c>
      <c r="D40" s="9"/>
      <c r="E40" s="13"/>
      <c r="F40" s="9"/>
      <c r="G40" s="9"/>
      <c r="H40" s="9"/>
      <c r="I40" s="9"/>
      <c r="J40" s="9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>
        <f t="shared" si="2"/>
        <v>0</v>
      </c>
    </row>
    <row r="41" spans="1:46" ht="14.25" hidden="1" customHeight="1" outlineLevel="1" x14ac:dyDescent="0.25">
      <c r="B41" s="2"/>
      <c r="C41" s="14" t="s">
        <v>56</v>
      </c>
      <c r="D41" s="9"/>
      <c r="E41" s="13"/>
      <c r="F41" s="9"/>
      <c r="G41" s="9"/>
      <c r="H41" s="9"/>
      <c r="I41" s="9"/>
      <c r="J41" s="9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>
        <f t="shared" si="2"/>
        <v>0</v>
      </c>
      <c r="AT41" s="2"/>
    </row>
    <row r="42" spans="1:46" ht="14.25" hidden="1" customHeight="1" outlineLevel="1" x14ac:dyDescent="0.25">
      <c r="B42" s="2"/>
      <c r="C42" s="14" t="s">
        <v>56</v>
      </c>
      <c r="D42" s="9"/>
      <c r="E42" s="13"/>
      <c r="F42" s="9"/>
      <c r="G42" s="9"/>
      <c r="H42" s="9"/>
      <c r="I42" s="9"/>
      <c r="J42" s="9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>
        <f t="shared" si="2"/>
        <v>0</v>
      </c>
      <c r="AT42" s="2"/>
    </row>
    <row r="43" spans="1:46" ht="13.5" customHeight="1" collapsed="1" x14ac:dyDescent="0.25">
      <c r="A43" s="1" t="s">
        <v>54</v>
      </c>
      <c r="B43" s="2" t="s">
        <v>75</v>
      </c>
      <c r="C43" s="42" t="s">
        <v>56</v>
      </c>
      <c r="D43" s="15" t="s">
        <v>26</v>
      </c>
      <c r="E43" s="15" t="s">
        <v>47</v>
      </c>
      <c r="F43" s="16"/>
      <c r="G43" s="17">
        <f t="shared" ref="G43:J43" si="21">G44+G50+G56+G68+G76+G80+G86+G92</f>
        <v>0</v>
      </c>
      <c r="H43" s="17">
        <f t="shared" si="21"/>
        <v>0</v>
      </c>
      <c r="I43" s="17">
        <f t="shared" si="21"/>
        <v>0</v>
      </c>
      <c r="J43" s="17">
        <f t="shared" si="21"/>
        <v>0</v>
      </c>
      <c r="K43" s="17">
        <f>K44+K50+K56+K68+K76+K80+K86+K92</f>
        <v>0</v>
      </c>
      <c r="L43" s="17">
        <f t="shared" ref="L43:AO43" si="22">L44+L50+L56+L68+L76+L80+L86+L92</f>
        <v>0</v>
      </c>
      <c r="M43" s="17">
        <f t="shared" si="22"/>
        <v>0</v>
      </c>
      <c r="N43" s="17">
        <f t="shared" si="22"/>
        <v>0</v>
      </c>
      <c r="O43" s="17">
        <f t="shared" si="22"/>
        <v>0</v>
      </c>
      <c r="P43" s="17">
        <f t="shared" si="22"/>
        <v>0</v>
      </c>
      <c r="Q43" s="17">
        <f t="shared" si="22"/>
        <v>0</v>
      </c>
      <c r="R43" s="17">
        <f t="shared" si="22"/>
        <v>0</v>
      </c>
      <c r="S43" s="17">
        <f t="shared" si="22"/>
        <v>0</v>
      </c>
      <c r="T43" s="17">
        <f t="shared" si="22"/>
        <v>0</v>
      </c>
      <c r="U43" s="17">
        <f t="shared" si="22"/>
        <v>0</v>
      </c>
      <c r="V43" s="17">
        <f t="shared" si="22"/>
        <v>0</v>
      </c>
      <c r="W43" s="17">
        <f t="shared" si="22"/>
        <v>0</v>
      </c>
      <c r="X43" s="17">
        <f t="shared" si="22"/>
        <v>0</v>
      </c>
      <c r="Y43" s="17">
        <f t="shared" si="22"/>
        <v>0</v>
      </c>
      <c r="Z43" s="17">
        <f t="shared" si="22"/>
        <v>0</v>
      </c>
      <c r="AA43" s="17">
        <f t="shared" si="22"/>
        <v>10</v>
      </c>
      <c r="AB43" s="17">
        <f t="shared" si="22"/>
        <v>45</v>
      </c>
      <c r="AC43" s="17">
        <f t="shared" si="22"/>
        <v>0</v>
      </c>
      <c r="AD43" s="17">
        <f t="shared" si="22"/>
        <v>0</v>
      </c>
      <c r="AE43" s="17">
        <f t="shared" si="22"/>
        <v>783.5</v>
      </c>
      <c r="AF43" s="17">
        <f t="shared" si="22"/>
        <v>0</v>
      </c>
      <c r="AG43" s="17">
        <f t="shared" si="22"/>
        <v>0</v>
      </c>
      <c r="AH43" s="17">
        <f t="shared" si="22"/>
        <v>0</v>
      </c>
      <c r="AI43" s="17">
        <f t="shared" si="22"/>
        <v>24.276</v>
      </c>
      <c r="AJ43" s="17">
        <f t="shared" si="22"/>
        <v>0</v>
      </c>
      <c r="AK43" s="17">
        <f t="shared" si="22"/>
        <v>0</v>
      </c>
      <c r="AL43" s="17">
        <f t="shared" si="22"/>
        <v>101.5</v>
      </c>
      <c r="AM43" s="17">
        <f t="shared" si="22"/>
        <v>386.4</v>
      </c>
      <c r="AN43" s="17">
        <f t="shared" si="22"/>
        <v>0</v>
      </c>
      <c r="AO43" s="17">
        <f t="shared" si="22"/>
        <v>0</v>
      </c>
      <c r="AP43" s="17">
        <f t="shared" ref="AP43:AR43" si="23">AP44+AP50+AP56+AP68+AP76+AP80+AP86+AP92</f>
        <v>0</v>
      </c>
      <c r="AQ43" s="17">
        <f t="shared" si="23"/>
        <v>0</v>
      </c>
      <c r="AR43" s="17">
        <f t="shared" si="23"/>
        <v>0</v>
      </c>
      <c r="AS43" s="17">
        <f t="shared" si="2"/>
        <v>1350.6759999999999</v>
      </c>
      <c r="AT43" s="2" t="s">
        <v>75</v>
      </c>
    </row>
    <row r="44" spans="1:46" ht="13.5" customHeight="1" x14ac:dyDescent="0.25">
      <c r="A44" s="1" t="s">
        <v>54</v>
      </c>
      <c r="B44" s="2" t="s">
        <v>75</v>
      </c>
      <c r="C44" s="14" t="s">
        <v>56</v>
      </c>
      <c r="D44" s="8"/>
      <c r="E44" s="8" t="s">
        <v>16</v>
      </c>
      <c r="F44" s="37"/>
      <c r="G44" s="38">
        <f t="shared" ref="G44:J44" si="24">SUM(G45:G49)</f>
        <v>0</v>
      </c>
      <c r="H44" s="38">
        <f t="shared" si="24"/>
        <v>0</v>
      </c>
      <c r="I44" s="38">
        <f t="shared" si="24"/>
        <v>0</v>
      </c>
      <c r="J44" s="38">
        <f t="shared" si="24"/>
        <v>0</v>
      </c>
      <c r="K44" s="38">
        <f>SUM(K45:K49)</f>
        <v>0</v>
      </c>
      <c r="L44" s="38">
        <f t="shared" ref="L44:AO44" si="25">SUM(L45:L49)</f>
        <v>0</v>
      </c>
      <c r="M44" s="38">
        <f t="shared" si="25"/>
        <v>0</v>
      </c>
      <c r="N44" s="38">
        <f t="shared" si="25"/>
        <v>0</v>
      </c>
      <c r="O44" s="38">
        <f t="shared" si="25"/>
        <v>0</v>
      </c>
      <c r="P44" s="38">
        <f t="shared" si="25"/>
        <v>0</v>
      </c>
      <c r="Q44" s="38">
        <f t="shared" si="25"/>
        <v>0</v>
      </c>
      <c r="R44" s="38">
        <f t="shared" si="25"/>
        <v>0</v>
      </c>
      <c r="S44" s="38">
        <f t="shared" si="25"/>
        <v>0</v>
      </c>
      <c r="T44" s="38">
        <f t="shared" si="25"/>
        <v>0</v>
      </c>
      <c r="U44" s="38">
        <f t="shared" si="25"/>
        <v>0</v>
      </c>
      <c r="V44" s="38">
        <f t="shared" si="25"/>
        <v>0</v>
      </c>
      <c r="W44" s="38">
        <f t="shared" si="25"/>
        <v>0</v>
      </c>
      <c r="X44" s="38">
        <f t="shared" si="25"/>
        <v>0</v>
      </c>
      <c r="Y44" s="38">
        <f t="shared" si="25"/>
        <v>0</v>
      </c>
      <c r="Z44" s="38">
        <f t="shared" si="25"/>
        <v>0</v>
      </c>
      <c r="AA44" s="38">
        <f t="shared" si="25"/>
        <v>0</v>
      </c>
      <c r="AB44" s="38">
        <f t="shared" si="25"/>
        <v>0</v>
      </c>
      <c r="AC44" s="38">
        <f t="shared" si="25"/>
        <v>0</v>
      </c>
      <c r="AD44" s="38">
        <f t="shared" si="25"/>
        <v>0</v>
      </c>
      <c r="AE44" s="38">
        <f t="shared" si="25"/>
        <v>0</v>
      </c>
      <c r="AF44" s="38">
        <f t="shared" si="25"/>
        <v>0</v>
      </c>
      <c r="AG44" s="38">
        <f t="shared" si="25"/>
        <v>0</v>
      </c>
      <c r="AH44" s="38">
        <f t="shared" si="25"/>
        <v>0</v>
      </c>
      <c r="AI44" s="38">
        <f t="shared" si="25"/>
        <v>0</v>
      </c>
      <c r="AJ44" s="38">
        <f t="shared" si="25"/>
        <v>0</v>
      </c>
      <c r="AK44" s="38">
        <f t="shared" si="25"/>
        <v>0</v>
      </c>
      <c r="AL44" s="38">
        <f t="shared" si="25"/>
        <v>0</v>
      </c>
      <c r="AM44" s="38">
        <f t="shared" si="25"/>
        <v>0</v>
      </c>
      <c r="AN44" s="38">
        <f t="shared" si="25"/>
        <v>0</v>
      </c>
      <c r="AO44" s="38">
        <f t="shared" si="25"/>
        <v>0</v>
      </c>
      <c r="AP44" s="38">
        <f t="shared" ref="AP44:AR44" si="26">SUM(AP45:AP49)</f>
        <v>0</v>
      </c>
      <c r="AQ44" s="38">
        <f t="shared" si="26"/>
        <v>0</v>
      </c>
      <c r="AR44" s="38">
        <f t="shared" si="26"/>
        <v>0</v>
      </c>
      <c r="AS44" s="39">
        <f t="shared" si="2"/>
        <v>0</v>
      </c>
      <c r="AT44" s="2" t="s">
        <v>75</v>
      </c>
    </row>
    <row r="45" spans="1:46" ht="13.5" customHeight="1" x14ac:dyDescent="0.25">
      <c r="B45" s="2" t="s">
        <v>75</v>
      </c>
      <c r="C45" s="14" t="s">
        <v>56</v>
      </c>
      <c r="D45" s="9"/>
      <c r="E45" s="10" t="s">
        <v>85</v>
      </c>
      <c r="F45" s="11"/>
      <c r="G45" s="11"/>
      <c r="H45" s="11"/>
      <c r="I45" s="11"/>
      <c r="J45" s="11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>
        <f>T45</f>
        <v>0</v>
      </c>
      <c r="AJ45" s="3"/>
      <c r="AK45" s="3"/>
      <c r="AL45" s="3"/>
      <c r="AM45" s="3"/>
      <c r="AN45" s="3"/>
      <c r="AO45" s="3"/>
      <c r="AP45" s="3"/>
      <c r="AQ45" s="3"/>
      <c r="AR45" s="3"/>
      <c r="AS45" s="12">
        <f t="shared" si="2"/>
        <v>0</v>
      </c>
      <c r="AT45" s="2" t="s">
        <v>75</v>
      </c>
    </row>
    <row r="46" spans="1:46" s="2" customFormat="1" ht="13.5" hidden="1" customHeight="1" outlineLevel="1" x14ac:dyDescent="0.25">
      <c r="B46" s="2" t="s">
        <v>75</v>
      </c>
      <c r="C46" s="14" t="s">
        <v>56</v>
      </c>
      <c r="D46" s="7"/>
      <c r="E46" s="10" t="s">
        <v>3</v>
      </c>
      <c r="F46" s="11"/>
      <c r="G46" s="11"/>
      <c r="H46" s="11"/>
      <c r="I46" s="11"/>
      <c r="J46" s="11"/>
      <c r="K46" s="3"/>
      <c r="L46" s="3"/>
      <c r="M46" s="3"/>
      <c r="N46" s="3"/>
      <c r="O46" s="3"/>
      <c r="P46" s="3"/>
      <c r="Q46" s="3"/>
      <c r="R46" s="3"/>
      <c r="S46" s="3"/>
      <c r="T46" s="3">
        <v>0</v>
      </c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12">
        <f t="shared" si="2"/>
        <v>0</v>
      </c>
    </row>
    <row r="47" spans="1:46" ht="13.5" customHeight="1" outlineLevel="1" x14ac:dyDescent="0.25">
      <c r="B47" s="2" t="s">
        <v>75</v>
      </c>
      <c r="C47" s="14" t="s">
        <v>56</v>
      </c>
      <c r="D47" s="7"/>
      <c r="E47" s="13" t="s">
        <v>80</v>
      </c>
      <c r="F47" s="9"/>
      <c r="G47" s="9"/>
      <c r="H47" s="9"/>
      <c r="I47" s="9"/>
      <c r="J47" s="9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>
        <f t="shared" si="2"/>
        <v>0</v>
      </c>
      <c r="AT47" s="2" t="s">
        <v>75</v>
      </c>
    </row>
    <row r="48" spans="1:46" ht="14.25" hidden="1" customHeight="1" outlineLevel="1" x14ac:dyDescent="0.25">
      <c r="B48" s="2"/>
      <c r="C48" s="14" t="s">
        <v>56</v>
      </c>
      <c r="D48" s="7"/>
      <c r="E48" s="13"/>
      <c r="F48" s="9"/>
      <c r="G48" s="9"/>
      <c r="H48" s="9"/>
      <c r="I48" s="9"/>
      <c r="J48" s="9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>
        <f t="shared" si="2"/>
        <v>0</v>
      </c>
      <c r="AT48" s="2"/>
    </row>
    <row r="49" spans="1:48" ht="14.25" hidden="1" customHeight="1" outlineLevel="1" x14ac:dyDescent="0.25">
      <c r="B49" s="2"/>
      <c r="C49" s="14" t="s">
        <v>56</v>
      </c>
      <c r="D49" s="7"/>
      <c r="E49" s="13"/>
      <c r="F49" s="9"/>
      <c r="G49" s="9"/>
      <c r="H49" s="9"/>
      <c r="I49" s="9"/>
      <c r="J49" s="9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>
        <f t="shared" si="2"/>
        <v>0</v>
      </c>
      <c r="AT49" s="2"/>
    </row>
    <row r="50" spans="1:48" ht="13.5" customHeight="1" outlineLevel="1" x14ac:dyDescent="0.25">
      <c r="A50" s="1" t="s">
        <v>54</v>
      </c>
      <c r="B50" s="2" t="s">
        <v>75</v>
      </c>
      <c r="C50" s="14" t="s">
        <v>56</v>
      </c>
      <c r="D50" s="8"/>
      <c r="E50" s="8" t="s">
        <v>17</v>
      </c>
      <c r="F50" s="37"/>
      <c r="G50" s="38">
        <f t="shared" ref="G50:J50" si="27">SUM(G51:G55)</f>
        <v>0</v>
      </c>
      <c r="H50" s="38">
        <f t="shared" si="27"/>
        <v>0</v>
      </c>
      <c r="I50" s="38">
        <f t="shared" si="27"/>
        <v>0</v>
      </c>
      <c r="J50" s="38">
        <f t="shared" si="27"/>
        <v>0</v>
      </c>
      <c r="K50" s="38">
        <f>SUM(K51:K55)</f>
        <v>0</v>
      </c>
      <c r="L50" s="38">
        <f t="shared" ref="L50:AR50" si="28">SUM(L51:L55)</f>
        <v>0</v>
      </c>
      <c r="M50" s="38">
        <f t="shared" si="28"/>
        <v>0</v>
      </c>
      <c r="N50" s="38">
        <f t="shared" si="28"/>
        <v>0</v>
      </c>
      <c r="O50" s="38">
        <f t="shared" si="28"/>
        <v>0</v>
      </c>
      <c r="P50" s="38">
        <f t="shared" si="28"/>
        <v>0</v>
      </c>
      <c r="Q50" s="38">
        <f t="shared" si="28"/>
        <v>0</v>
      </c>
      <c r="R50" s="38">
        <f t="shared" si="28"/>
        <v>0</v>
      </c>
      <c r="S50" s="38">
        <f t="shared" si="28"/>
        <v>0</v>
      </c>
      <c r="T50" s="38">
        <f t="shared" si="28"/>
        <v>0</v>
      </c>
      <c r="U50" s="38">
        <f t="shared" si="28"/>
        <v>0</v>
      </c>
      <c r="V50" s="38">
        <f t="shared" si="28"/>
        <v>0</v>
      </c>
      <c r="W50" s="38">
        <f t="shared" si="28"/>
        <v>0</v>
      </c>
      <c r="X50" s="38">
        <f t="shared" si="28"/>
        <v>0</v>
      </c>
      <c r="Y50" s="38">
        <f t="shared" si="28"/>
        <v>0</v>
      </c>
      <c r="Z50" s="38">
        <f t="shared" si="28"/>
        <v>0</v>
      </c>
      <c r="AA50" s="38">
        <f t="shared" si="28"/>
        <v>0</v>
      </c>
      <c r="AB50" s="38">
        <f t="shared" si="28"/>
        <v>0</v>
      </c>
      <c r="AC50" s="38">
        <f t="shared" si="28"/>
        <v>0</v>
      </c>
      <c r="AD50" s="38">
        <f t="shared" si="28"/>
        <v>0</v>
      </c>
      <c r="AE50" s="38">
        <f t="shared" si="28"/>
        <v>0</v>
      </c>
      <c r="AF50" s="38">
        <f t="shared" si="28"/>
        <v>0</v>
      </c>
      <c r="AG50" s="38">
        <f t="shared" si="28"/>
        <v>0</v>
      </c>
      <c r="AH50" s="38">
        <f t="shared" si="28"/>
        <v>0</v>
      </c>
      <c r="AI50" s="38">
        <f t="shared" si="28"/>
        <v>0</v>
      </c>
      <c r="AJ50" s="38">
        <f t="shared" si="28"/>
        <v>0</v>
      </c>
      <c r="AK50" s="38">
        <f t="shared" si="28"/>
        <v>0</v>
      </c>
      <c r="AL50" s="38">
        <f t="shared" si="28"/>
        <v>0</v>
      </c>
      <c r="AM50" s="38">
        <f t="shared" si="28"/>
        <v>255</v>
      </c>
      <c r="AN50" s="38">
        <f t="shared" si="28"/>
        <v>0</v>
      </c>
      <c r="AO50" s="38">
        <f t="shared" si="28"/>
        <v>0</v>
      </c>
      <c r="AP50" s="38">
        <f t="shared" si="28"/>
        <v>0</v>
      </c>
      <c r="AQ50" s="38">
        <f t="shared" si="28"/>
        <v>0</v>
      </c>
      <c r="AR50" s="38">
        <f t="shared" si="28"/>
        <v>0</v>
      </c>
      <c r="AS50" s="39">
        <f t="shared" si="2"/>
        <v>255</v>
      </c>
      <c r="AT50" s="2" t="s">
        <v>75</v>
      </c>
      <c r="AU50" s="1" t="s">
        <v>62</v>
      </c>
    </row>
    <row r="51" spans="1:48" ht="14.25" customHeight="1" outlineLevel="1" x14ac:dyDescent="0.25">
      <c r="B51" s="2"/>
      <c r="C51" s="14" t="s">
        <v>56</v>
      </c>
      <c r="D51" s="7"/>
      <c r="E51" s="10" t="s">
        <v>111</v>
      </c>
      <c r="F51" s="11"/>
      <c r="G51" s="11"/>
      <c r="H51" s="11"/>
      <c r="I51" s="11"/>
      <c r="J51" s="11"/>
      <c r="K51" s="4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>
        <v>55</v>
      </c>
      <c r="AN51" s="3"/>
      <c r="AO51" s="3"/>
      <c r="AP51" s="3"/>
      <c r="AQ51" s="3"/>
      <c r="AR51" s="3"/>
      <c r="AS51" s="12">
        <f t="shared" si="2"/>
        <v>55</v>
      </c>
      <c r="AT51" s="2" t="s">
        <v>75</v>
      </c>
    </row>
    <row r="52" spans="1:48" ht="13.5" customHeight="1" outlineLevel="1" x14ac:dyDescent="0.25">
      <c r="B52" s="2" t="s">
        <v>75</v>
      </c>
      <c r="C52" s="14" t="s">
        <v>56</v>
      </c>
      <c r="D52" s="7"/>
      <c r="E52" s="10" t="s">
        <v>112</v>
      </c>
      <c r="F52" s="11"/>
      <c r="G52" s="11"/>
      <c r="H52" s="11"/>
      <c r="I52" s="11"/>
      <c r="J52" s="11"/>
      <c r="K52" s="3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3"/>
      <c r="AE52" s="3"/>
      <c r="AF52" s="3"/>
      <c r="AG52" s="3"/>
      <c r="AH52" s="3"/>
      <c r="AI52" s="3"/>
      <c r="AJ52" s="3"/>
      <c r="AK52" s="3"/>
      <c r="AL52" s="3"/>
      <c r="AM52" s="3">
        <v>200</v>
      </c>
      <c r="AN52" s="3"/>
      <c r="AO52" s="3"/>
      <c r="AP52" s="3"/>
      <c r="AQ52" s="3"/>
      <c r="AR52" s="3"/>
      <c r="AS52" s="12">
        <f t="shared" si="2"/>
        <v>200</v>
      </c>
      <c r="AT52" s="2" t="s">
        <v>75</v>
      </c>
    </row>
    <row r="53" spans="1:48" ht="13.5" hidden="1" customHeight="1" outlineLevel="1" x14ac:dyDescent="0.25">
      <c r="B53" s="2" t="s">
        <v>75</v>
      </c>
      <c r="C53" s="14" t="s">
        <v>56</v>
      </c>
      <c r="D53" s="7"/>
      <c r="E53" s="10" t="s">
        <v>63</v>
      </c>
      <c r="F53" s="11"/>
      <c r="G53" s="11"/>
      <c r="H53" s="11"/>
      <c r="I53" s="11"/>
      <c r="J53" s="11"/>
      <c r="K53" s="3"/>
      <c r="L53" s="3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12">
        <f t="shared" si="2"/>
        <v>0</v>
      </c>
      <c r="AT53" s="2"/>
    </row>
    <row r="54" spans="1:48" ht="13.5" hidden="1" customHeight="1" outlineLevel="1" x14ac:dyDescent="0.25">
      <c r="B54" s="2" t="s">
        <v>75</v>
      </c>
      <c r="C54" s="14" t="s">
        <v>56</v>
      </c>
      <c r="D54" s="7"/>
      <c r="E54" s="10" t="s">
        <v>64</v>
      </c>
      <c r="F54" s="11"/>
      <c r="G54" s="11"/>
      <c r="H54" s="11"/>
      <c r="I54" s="11"/>
      <c r="J54" s="11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5"/>
      <c r="AL54" s="3"/>
      <c r="AM54" s="3"/>
      <c r="AN54" s="3"/>
      <c r="AO54" s="3"/>
      <c r="AP54" s="3"/>
      <c r="AQ54" s="3"/>
      <c r="AR54" s="3"/>
      <c r="AS54" s="12">
        <f t="shared" si="2"/>
        <v>0</v>
      </c>
      <c r="AT54" s="2"/>
    </row>
    <row r="55" spans="1:48" ht="14.25" hidden="1" customHeight="1" outlineLevel="1" x14ac:dyDescent="0.25">
      <c r="B55" s="2"/>
      <c r="C55" s="14" t="s">
        <v>56</v>
      </c>
      <c r="D55" s="7"/>
      <c r="E55" s="10"/>
      <c r="F55" s="11"/>
      <c r="G55" s="11"/>
      <c r="H55" s="11"/>
      <c r="I55" s="11"/>
      <c r="J55" s="11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12">
        <f t="shared" si="2"/>
        <v>0</v>
      </c>
      <c r="AT55" s="2"/>
    </row>
    <row r="56" spans="1:48" ht="13.5" customHeight="1" outlineLevel="1" x14ac:dyDescent="0.25">
      <c r="A56" s="1" t="s">
        <v>54</v>
      </c>
      <c r="B56" s="2" t="s">
        <v>75</v>
      </c>
      <c r="C56" s="14" t="s">
        <v>56</v>
      </c>
      <c r="D56" s="8"/>
      <c r="E56" s="8" t="s">
        <v>18</v>
      </c>
      <c r="F56" s="37"/>
      <c r="G56" s="38">
        <f t="shared" ref="G56:J56" si="29">SUM(G57:G67)</f>
        <v>0</v>
      </c>
      <c r="H56" s="38">
        <f t="shared" si="29"/>
        <v>0</v>
      </c>
      <c r="I56" s="38">
        <f t="shared" si="29"/>
        <v>0</v>
      </c>
      <c r="J56" s="38">
        <f t="shared" si="29"/>
        <v>0</v>
      </c>
      <c r="K56" s="38">
        <f>SUM(K57:K67)</f>
        <v>0</v>
      </c>
      <c r="L56" s="38">
        <f t="shared" ref="L56:AR56" si="30">SUM(L57:L67)</f>
        <v>0</v>
      </c>
      <c r="M56" s="38">
        <f t="shared" si="30"/>
        <v>0</v>
      </c>
      <c r="N56" s="38">
        <f t="shared" si="30"/>
        <v>0</v>
      </c>
      <c r="O56" s="38">
        <f t="shared" si="30"/>
        <v>0</v>
      </c>
      <c r="P56" s="38">
        <f t="shared" si="30"/>
        <v>0</v>
      </c>
      <c r="Q56" s="38">
        <f t="shared" si="30"/>
        <v>0</v>
      </c>
      <c r="R56" s="38">
        <f t="shared" si="30"/>
        <v>0</v>
      </c>
      <c r="S56" s="38">
        <f t="shared" si="30"/>
        <v>0</v>
      </c>
      <c r="T56" s="38">
        <f t="shared" si="30"/>
        <v>0</v>
      </c>
      <c r="U56" s="38">
        <f t="shared" si="30"/>
        <v>0</v>
      </c>
      <c r="V56" s="38">
        <f t="shared" si="30"/>
        <v>0</v>
      </c>
      <c r="W56" s="38">
        <f t="shared" si="30"/>
        <v>0</v>
      </c>
      <c r="X56" s="38">
        <f t="shared" si="30"/>
        <v>0</v>
      </c>
      <c r="Y56" s="38">
        <f t="shared" si="30"/>
        <v>0</v>
      </c>
      <c r="Z56" s="38">
        <f t="shared" si="30"/>
        <v>0</v>
      </c>
      <c r="AA56" s="38">
        <f t="shared" si="30"/>
        <v>0</v>
      </c>
      <c r="AB56" s="38">
        <f t="shared" si="30"/>
        <v>0</v>
      </c>
      <c r="AC56" s="38">
        <f t="shared" si="30"/>
        <v>0</v>
      </c>
      <c r="AD56" s="38">
        <f t="shared" si="30"/>
        <v>0</v>
      </c>
      <c r="AE56" s="38">
        <f t="shared" si="30"/>
        <v>101</v>
      </c>
      <c r="AF56" s="38">
        <f t="shared" si="30"/>
        <v>0</v>
      </c>
      <c r="AG56" s="38">
        <f t="shared" si="30"/>
        <v>0</v>
      </c>
      <c r="AH56" s="38">
        <f t="shared" si="30"/>
        <v>0</v>
      </c>
      <c r="AI56" s="38">
        <f t="shared" si="30"/>
        <v>24.276</v>
      </c>
      <c r="AJ56" s="38">
        <f t="shared" si="30"/>
        <v>0</v>
      </c>
      <c r="AK56" s="38">
        <f t="shared" si="30"/>
        <v>0</v>
      </c>
      <c r="AL56" s="38">
        <f t="shared" si="30"/>
        <v>66.5</v>
      </c>
      <c r="AM56" s="38">
        <f t="shared" si="30"/>
        <v>69.400000000000006</v>
      </c>
      <c r="AN56" s="38">
        <f t="shared" si="30"/>
        <v>0</v>
      </c>
      <c r="AO56" s="38">
        <f t="shared" si="30"/>
        <v>0</v>
      </c>
      <c r="AP56" s="38">
        <f t="shared" si="30"/>
        <v>0</v>
      </c>
      <c r="AQ56" s="38">
        <f t="shared" si="30"/>
        <v>0</v>
      </c>
      <c r="AR56" s="38">
        <f t="shared" si="30"/>
        <v>0</v>
      </c>
      <c r="AS56" s="39">
        <f t="shared" si="2"/>
        <v>261.17600000000004</v>
      </c>
      <c r="AT56" s="2" t="s">
        <v>75</v>
      </c>
    </row>
    <row r="57" spans="1:48" ht="13.5" customHeight="1" outlineLevel="1" x14ac:dyDescent="0.25">
      <c r="B57" s="2" t="s">
        <v>75</v>
      </c>
      <c r="C57" s="14" t="s">
        <v>56</v>
      </c>
      <c r="D57" s="7"/>
      <c r="E57" s="10" t="s">
        <v>8</v>
      </c>
      <c r="F57" s="11"/>
      <c r="G57" s="11"/>
      <c r="H57" s="11"/>
      <c r="I57" s="11"/>
      <c r="J57" s="11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>
        <v>24.276</v>
      </c>
      <c r="AJ57" s="3"/>
      <c r="AK57" s="3"/>
      <c r="AL57" s="3"/>
      <c r="AM57" s="3"/>
      <c r="AN57" s="3"/>
      <c r="AO57" s="3"/>
      <c r="AP57" s="3"/>
      <c r="AQ57" s="3"/>
      <c r="AR57" s="3"/>
      <c r="AS57" s="12">
        <f t="shared" si="2"/>
        <v>24.276</v>
      </c>
      <c r="AT57" s="2" t="s">
        <v>75</v>
      </c>
    </row>
    <row r="58" spans="1:48" ht="13.5" customHeight="1" outlineLevel="1" x14ac:dyDescent="0.25">
      <c r="B58" s="2" t="s">
        <v>75</v>
      </c>
      <c r="C58" s="14" t="s">
        <v>56</v>
      </c>
      <c r="D58" s="7"/>
      <c r="E58" s="10" t="s">
        <v>104</v>
      </c>
      <c r="F58" s="11"/>
      <c r="G58" s="11"/>
      <c r="H58" s="11"/>
      <c r="I58" s="11"/>
      <c r="J58" s="11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>
        <v>66.5</v>
      </c>
      <c r="AM58" s="3"/>
      <c r="AN58" s="3"/>
      <c r="AO58" s="3"/>
      <c r="AP58" s="3"/>
      <c r="AQ58" s="3"/>
      <c r="AR58" s="3"/>
      <c r="AS58" s="12">
        <f t="shared" si="2"/>
        <v>66.5</v>
      </c>
      <c r="AT58" s="2" t="s">
        <v>75</v>
      </c>
      <c r="AU58" s="1">
        <v>27500</v>
      </c>
      <c r="AV58" s="1">
        <f>AU58/1000</f>
        <v>27.5</v>
      </c>
    </row>
    <row r="59" spans="1:48" ht="13.5" customHeight="1" outlineLevel="1" x14ac:dyDescent="0.25">
      <c r="B59" s="2" t="s">
        <v>75</v>
      </c>
      <c r="C59" s="14" t="s">
        <v>56</v>
      </c>
      <c r="D59" s="7"/>
      <c r="E59" s="10" t="s">
        <v>103</v>
      </c>
      <c r="F59" s="11"/>
      <c r="G59" s="11"/>
      <c r="H59" s="11"/>
      <c r="I59" s="11"/>
      <c r="J59" s="11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12">
        <f t="shared" si="2"/>
        <v>0</v>
      </c>
      <c r="AT59" s="2" t="s">
        <v>75</v>
      </c>
      <c r="AU59" s="1">
        <v>29726</v>
      </c>
      <c r="AV59" s="1">
        <f t="shared" ref="AV59:AV67" si="31">AU59/1000</f>
        <v>29.725999999999999</v>
      </c>
    </row>
    <row r="60" spans="1:48" ht="13.5" customHeight="1" outlineLevel="1" x14ac:dyDescent="0.25">
      <c r="B60" s="2" t="s">
        <v>75</v>
      </c>
      <c r="C60" s="14" t="s">
        <v>56</v>
      </c>
      <c r="D60" s="7"/>
      <c r="E60" s="10" t="s">
        <v>98</v>
      </c>
      <c r="F60" s="11"/>
      <c r="G60" s="11"/>
      <c r="H60" s="11"/>
      <c r="I60" s="11"/>
      <c r="J60" s="11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12">
        <f t="shared" si="2"/>
        <v>0</v>
      </c>
      <c r="AT60" s="2" t="s">
        <v>75</v>
      </c>
      <c r="AU60" s="1">
        <v>8150</v>
      </c>
      <c r="AV60" s="1">
        <f t="shared" si="31"/>
        <v>8.15</v>
      </c>
    </row>
    <row r="61" spans="1:48" ht="13.5" customHeight="1" outlineLevel="1" x14ac:dyDescent="0.25">
      <c r="B61" s="2" t="s">
        <v>75</v>
      </c>
      <c r="C61" s="14" t="s">
        <v>56</v>
      </c>
      <c r="D61" s="7"/>
      <c r="E61" s="10" t="s">
        <v>99</v>
      </c>
      <c r="F61" s="11"/>
      <c r="G61" s="11"/>
      <c r="H61" s="11"/>
      <c r="I61" s="11"/>
      <c r="J61" s="11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4"/>
      <c r="AH61" s="3"/>
      <c r="AI61" s="3"/>
      <c r="AJ61" s="3"/>
      <c r="AK61" s="3"/>
      <c r="AL61" s="3"/>
      <c r="AM61" s="3">
        <v>69.400000000000006</v>
      </c>
      <c r="AN61" s="3"/>
      <c r="AO61" s="3"/>
      <c r="AP61" s="3"/>
      <c r="AQ61" s="3"/>
      <c r="AR61" s="3"/>
      <c r="AS61" s="12">
        <f t="shared" si="2"/>
        <v>69.400000000000006</v>
      </c>
      <c r="AT61" s="2" t="s">
        <v>75</v>
      </c>
      <c r="AU61" s="1">
        <v>18800</v>
      </c>
      <c r="AV61" s="1">
        <f t="shared" si="31"/>
        <v>18.8</v>
      </c>
    </row>
    <row r="62" spans="1:48" ht="13.5" customHeight="1" outlineLevel="1" x14ac:dyDescent="0.25">
      <c r="B62" s="2" t="s">
        <v>75</v>
      </c>
      <c r="C62" s="14" t="s">
        <v>56</v>
      </c>
      <c r="D62" s="7"/>
      <c r="E62" s="10" t="s">
        <v>102</v>
      </c>
      <c r="F62" s="11"/>
      <c r="G62" s="11"/>
      <c r="H62" s="11"/>
      <c r="I62" s="11"/>
      <c r="J62" s="11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4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12">
        <f t="shared" si="2"/>
        <v>0</v>
      </c>
      <c r="AT62" s="2" t="s">
        <v>75</v>
      </c>
      <c r="AU62" s="1">
        <v>26850</v>
      </c>
      <c r="AV62" s="1">
        <f t="shared" si="31"/>
        <v>26.85</v>
      </c>
    </row>
    <row r="63" spans="1:48" ht="13.5" customHeight="1" outlineLevel="1" x14ac:dyDescent="0.25">
      <c r="B63" s="2" t="s">
        <v>75</v>
      </c>
      <c r="C63" s="14" t="s">
        <v>56</v>
      </c>
      <c r="D63" s="7"/>
      <c r="E63" s="10" t="s">
        <v>99</v>
      </c>
      <c r="F63" s="11"/>
      <c r="G63" s="11"/>
      <c r="H63" s="11"/>
      <c r="I63" s="11"/>
      <c r="J63" s="11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4"/>
      <c r="AM63" s="3"/>
      <c r="AN63" s="3"/>
      <c r="AO63" s="3"/>
      <c r="AP63" s="3"/>
      <c r="AQ63" s="3"/>
      <c r="AR63" s="3"/>
      <c r="AS63" s="12">
        <f t="shared" si="2"/>
        <v>0</v>
      </c>
      <c r="AT63" s="2" t="s">
        <v>75</v>
      </c>
      <c r="AU63" s="1">
        <v>27178</v>
      </c>
      <c r="AV63" s="1">
        <f t="shared" si="31"/>
        <v>27.178000000000001</v>
      </c>
    </row>
    <row r="64" spans="1:48" ht="13.5" customHeight="1" outlineLevel="1" x14ac:dyDescent="0.25">
      <c r="B64" s="2" t="s">
        <v>75</v>
      </c>
      <c r="C64" s="14" t="s">
        <v>56</v>
      </c>
      <c r="D64" s="7"/>
      <c r="E64" s="10" t="s">
        <v>5</v>
      </c>
      <c r="F64" s="11"/>
      <c r="G64" s="11"/>
      <c r="H64" s="11"/>
      <c r="I64" s="11"/>
      <c r="J64" s="11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4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12">
        <f t="shared" si="2"/>
        <v>0</v>
      </c>
      <c r="AT64" s="2" t="s">
        <v>75</v>
      </c>
      <c r="AV64" s="1">
        <f t="shared" si="31"/>
        <v>0</v>
      </c>
    </row>
    <row r="65" spans="1:48" ht="13.5" customHeight="1" outlineLevel="1" x14ac:dyDescent="0.25">
      <c r="B65" s="2" t="s">
        <v>75</v>
      </c>
      <c r="C65" s="14" t="s">
        <v>56</v>
      </c>
      <c r="D65" s="7"/>
      <c r="E65" s="10" t="s">
        <v>101</v>
      </c>
      <c r="F65" s="11"/>
      <c r="G65" s="11"/>
      <c r="H65" s="11"/>
      <c r="I65" s="11"/>
      <c r="J65" s="11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>
        <v>101</v>
      </c>
      <c r="AF65" s="4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12">
        <f t="shared" si="2"/>
        <v>101</v>
      </c>
      <c r="AT65" s="2" t="s">
        <v>75</v>
      </c>
      <c r="AU65" s="1">
        <v>41617</v>
      </c>
      <c r="AV65" s="1">
        <f t="shared" si="31"/>
        <v>41.616999999999997</v>
      </c>
    </row>
    <row r="66" spans="1:48" ht="14.25" customHeight="1" outlineLevel="1" x14ac:dyDescent="0.25">
      <c r="B66" s="2" t="s">
        <v>75</v>
      </c>
      <c r="C66" s="14" t="s">
        <v>56</v>
      </c>
      <c r="D66" s="7"/>
      <c r="E66" s="10" t="s">
        <v>97</v>
      </c>
      <c r="F66" s="11"/>
      <c r="G66" s="11"/>
      <c r="H66" s="11"/>
      <c r="I66" s="11"/>
      <c r="J66" s="11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4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12">
        <f t="shared" si="2"/>
        <v>0</v>
      </c>
      <c r="AT66" s="2" t="s">
        <v>75</v>
      </c>
      <c r="AV66" s="1">
        <f t="shared" si="31"/>
        <v>0</v>
      </c>
    </row>
    <row r="67" spans="1:48" ht="14.25" customHeight="1" outlineLevel="1" x14ac:dyDescent="0.25">
      <c r="B67" s="2" t="s">
        <v>75</v>
      </c>
      <c r="C67" s="14" t="s">
        <v>56</v>
      </c>
      <c r="D67" s="7"/>
      <c r="E67" s="10" t="s">
        <v>100</v>
      </c>
      <c r="F67" s="11"/>
      <c r="G67" s="11"/>
      <c r="H67" s="11"/>
      <c r="I67" s="11"/>
      <c r="J67" s="11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4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12">
        <f t="shared" si="2"/>
        <v>0</v>
      </c>
      <c r="AT67" s="2" t="s">
        <v>75</v>
      </c>
      <c r="AU67" s="1">
        <v>17835</v>
      </c>
      <c r="AV67" s="1">
        <f t="shared" si="31"/>
        <v>17.835000000000001</v>
      </c>
    </row>
    <row r="68" spans="1:48" ht="13.5" customHeight="1" outlineLevel="1" x14ac:dyDescent="0.25">
      <c r="A68" s="1" t="s">
        <v>54</v>
      </c>
      <c r="B68" s="2" t="s">
        <v>75</v>
      </c>
      <c r="C68" s="14" t="s">
        <v>56</v>
      </c>
      <c r="D68" s="8"/>
      <c r="E68" s="8" t="s">
        <v>19</v>
      </c>
      <c r="F68" s="37"/>
      <c r="G68" s="38">
        <f t="shared" ref="G68:J68" si="32">SUM(G69:G75)</f>
        <v>0</v>
      </c>
      <c r="H68" s="38">
        <f t="shared" si="32"/>
        <v>0</v>
      </c>
      <c r="I68" s="38">
        <f t="shared" si="32"/>
        <v>0</v>
      </c>
      <c r="J68" s="38">
        <f t="shared" si="32"/>
        <v>0</v>
      </c>
      <c r="K68" s="38">
        <f>SUM(K69:K75)</f>
        <v>0</v>
      </c>
      <c r="L68" s="38">
        <f t="shared" ref="L68:AR68" si="33">SUM(L69:L75)</f>
        <v>0</v>
      </c>
      <c r="M68" s="38">
        <f t="shared" si="33"/>
        <v>0</v>
      </c>
      <c r="N68" s="38">
        <f t="shared" si="33"/>
        <v>0</v>
      </c>
      <c r="O68" s="38">
        <f t="shared" si="33"/>
        <v>0</v>
      </c>
      <c r="P68" s="38">
        <f t="shared" si="33"/>
        <v>0</v>
      </c>
      <c r="Q68" s="38">
        <f t="shared" si="33"/>
        <v>0</v>
      </c>
      <c r="R68" s="38">
        <f t="shared" si="33"/>
        <v>0</v>
      </c>
      <c r="S68" s="38">
        <f t="shared" si="33"/>
        <v>0</v>
      </c>
      <c r="T68" s="38">
        <f t="shared" si="33"/>
        <v>0</v>
      </c>
      <c r="U68" s="38">
        <f t="shared" si="33"/>
        <v>0</v>
      </c>
      <c r="V68" s="38">
        <f t="shared" si="33"/>
        <v>0</v>
      </c>
      <c r="W68" s="38">
        <f t="shared" si="33"/>
        <v>0</v>
      </c>
      <c r="X68" s="38">
        <f t="shared" si="33"/>
        <v>0</v>
      </c>
      <c r="Y68" s="38">
        <f t="shared" si="33"/>
        <v>0</v>
      </c>
      <c r="Z68" s="38">
        <f t="shared" si="33"/>
        <v>0</v>
      </c>
      <c r="AA68" s="38">
        <f t="shared" si="33"/>
        <v>0</v>
      </c>
      <c r="AB68" s="38">
        <f t="shared" si="33"/>
        <v>0</v>
      </c>
      <c r="AC68" s="38">
        <f t="shared" si="33"/>
        <v>0</v>
      </c>
      <c r="AD68" s="38">
        <f t="shared" si="33"/>
        <v>0</v>
      </c>
      <c r="AE68" s="38">
        <f t="shared" si="33"/>
        <v>0</v>
      </c>
      <c r="AF68" s="38">
        <f t="shared" si="33"/>
        <v>0</v>
      </c>
      <c r="AG68" s="38">
        <f t="shared" si="33"/>
        <v>0</v>
      </c>
      <c r="AH68" s="38">
        <f t="shared" si="33"/>
        <v>0</v>
      </c>
      <c r="AI68" s="38">
        <f t="shared" si="33"/>
        <v>0</v>
      </c>
      <c r="AJ68" s="38">
        <f t="shared" si="33"/>
        <v>0</v>
      </c>
      <c r="AK68" s="38">
        <f t="shared" si="33"/>
        <v>0</v>
      </c>
      <c r="AL68" s="38">
        <f t="shared" si="33"/>
        <v>0</v>
      </c>
      <c r="AM68" s="38">
        <f t="shared" si="33"/>
        <v>20</v>
      </c>
      <c r="AN68" s="38">
        <f t="shared" si="33"/>
        <v>0</v>
      </c>
      <c r="AO68" s="38">
        <f t="shared" si="33"/>
        <v>0</v>
      </c>
      <c r="AP68" s="38">
        <f t="shared" si="33"/>
        <v>0</v>
      </c>
      <c r="AQ68" s="38">
        <f t="shared" si="33"/>
        <v>0</v>
      </c>
      <c r="AR68" s="38">
        <f t="shared" si="33"/>
        <v>0</v>
      </c>
      <c r="AS68" s="39">
        <f t="shared" si="2"/>
        <v>20</v>
      </c>
      <c r="AT68" s="2" t="s">
        <v>75</v>
      </c>
      <c r="AV68" s="39">
        <f>SUBTOTAL(9,AV58:AV67)</f>
        <v>197.65600000000001</v>
      </c>
    </row>
    <row r="69" spans="1:48" ht="13.5" customHeight="1" outlineLevel="1" x14ac:dyDescent="0.25">
      <c r="B69" s="2" t="s">
        <v>75</v>
      </c>
      <c r="C69" s="14" t="s">
        <v>56</v>
      </c>
      <c r="D69" s="7"/>
      <c r="E69" s="10" t="s">
        <v>2</v>
      </c>
      <c r="F69" s="11"/>
      <c r="G69" s="11"/>
      <c r="H69" s="11"/>
      <c r="I69" s="11"/>
      <c r="J69" s="11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4"/>
      <c r="AE69" s="3"/>
      <c r="AF69" s="4"/>
      <c r="AG69" s="3"/>
      <c r="AH69" s="3"/>
      <c r="AI69" s="3"/>
      <c r="AJ69" s="3"/>
      <c r="AK69" s="3"/>
      <c r="AL69" s="3"/>
      <c r="AM69" s="3">
        <v>20</v>
      </c>
      <c r="AN69" s="3"/>
      <c r="AO69" s="3"/>
      <c r="AP69" s="3"/>
      <c r="AQ69" s="3"/>
      <c r="AR69" s="3"/>
      <c r="AS69" s="12">
        <f t="shared" si="2"/>
        <v>20</v>
      </c>
      <c r="AT69" s="2" t="s">
        <v>75</v>
      </c>
    </row>
    <row r="70" spans="1:48" ht="13.5" hidden="1" customHeight="1" outlineLevel="1" x14ac:dyDescent="0.25">
      <c r="B70" s="2" t="s">
        <v>75</v>
      </c>
      <c r="C70" s="14" t="s">
        <v>56</v>
      </c>
      <c r="D70" s="7"/>
      <c r="E70" s="10" t="s">
        <v>0</v>
      </c>
      <c r="F70" s="11"/>
      <c r="G70" s="11"/>
      <c r="H70" s="11"/>
      <c r="I70" s="11"/>
      <c r="J70" s="11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4"/>
      <c r="AE70" s="3"/>
      <c r="AF70" s="4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12">
        <f t="shared" si="2"/>
        <v>0</v>
      </c>
      <c r="AT70" s="2"/>
    </row>
    <row r="71" spans="1:48" ht="13.5" hidden="1" customHeight="1" outlineLevel="1" x14ac:dyDescent="0.25">
      <c r="B71" s="2" t="s">
        <v>75</v>
      </c>
      <c r="C71" s="14" t="s">
        <v>56</v>
      </c>
      <c r="D71" s="7"/>
      <c r="E71" s="10" t="s">
        <v>9</v>
      </c>
      <c r="F71" s="11"/>
      <c r="G71" s="11"/>
      <c r="H71" s="11"/>
      <c r="I71" s="11"/>
      <c r="J71" s="11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4"/>
      <c r="AP71" s="4"/>
      <c r="AQ71" s="4"/>
      <c r="AR71" s="4"/>
      <c r="AS71" s="12">
        <f t="shared" si="2"/>
        <v>0</v>
      </c>
      <c r="AT71" s="2"/>
    </row>
    <row r="72" spans="1:48" ht="13.5" hidden="1" customHeight="1" outlineLevel="1" x14ac:dyDescent="0.25">
      <c r="B72" s="2" t="s">
        <v>75</v>
      </c>
      <c r="C72" s="14" t="s">
        <v>56</v>
      </c>
      <c r="D72" s="7"/>
      <c r="E72" s="10" t="s">
        <v>10</v>
      </c>
      <c r="F72" s="11"/>
      <c r="G72" s="11"/>
      <c r="H72" s="11"/>
      <c r="I72" s="11"/>
      <c r="J72" s="11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4"/>
      <c r="AP72" s="4"/>
      <c r="AQ72" s="4"/>
      <c r="AR72" s="4"/>
      <c r="AS72" s="12">
        <f t="shared" si="2"/>
        <v>0</v>
      </c>
      <c r="AT72" s="2"/>
    </row>
    <row r="73" spans="1:48" ht="13.5" hidden="1" customHeight="1" outlineLevel="1" x14ac:dyDescent="0.25">
      <c r="B73" s="2" t="s">
        <v>75</v>
      </c>
      <c r="C73" s="14" t="s">
        <v>56</v>
      </c>
      <c r="D73" s="7"/>
      <c r="E73" s="10" t="s">
        <v>10</v>
      </c>
      <c r="F73" s="11"/>
      <c r="G73" s="11"/>
      <c r="H73" s="11"/>
      <c r="I73" s="11"/>
      <c r="J73" s="11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4"/>
      <c r="AP73" s="4"/>
      <c r="AQ73" s="4"/>
      <c r="AR73" s="4"/>
      <c r="AS73" s="12">
        <f t="shared" si="2"/>
        <v>0</v>
      </c>
      <c r="AT73" s="2"/>
    </row>
    <row r="74" spans="1:48" ht="14.25" hidden="1" customHeight="1" outlineLevel="1" x14ac:dyDescent="0.25">
      <c r="B74" s="2"/>
      <c r="C74" s="14" t="s">
        <v>56</v>
      </c>
      <c r="D74" s="7"/>
      <c r="E74" s="10"/>
      <c r="F74" s="11"/>
      <c r="G74" s="11"/>
      <c r="H74" s="11"/>
      <c r="I74" s="11"/>
      <c r="J74" s="11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4"/>
      <c r="AP74" s="4"/>
      <c r="AQ74" s="4"/>
      <c r="AR74" s="4"/>
      <c r="AS74" s="12">
        <f t="shared" ref="AS74:AS122" si="34">SUM(G74:AR74)</f>
        <v>0</v>
      </c>
      <c r="AT74" s="2"/>
    </row>
    <row r="75" spans="1:48" ht="14.25" hidden="1" customHeight="1" outlineLevel="1" x14ac:dyDescent="0.25">
      <c r="B75" s="2"/>
      <c r="C75" s="14" t="s">
        <v>56</v>
      </c>
      <c r="D75" s="7"/>
      <c r="E75" s="10"/>
      <c r="F75" s="11"/>
      <c r="G75" s="11"/>
      <c r="H75" s="11"/>
      <c r="I75" s="11"/>
      <c r="J75" s="11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4"/>
      <c r="AP75" s="4"/>
      <c r="AQ75" s="4"/>
      <c r="AR75" s="4"/>
      <c r="AS75" s="12">
        <f t="shared" si="34"/>
        <v>0</v>
      </c>
      <c r="AT75" s="2"/>
    </row>
    <row r="76" spans="1:48" ht="13.5" customHeight="1" outlineLevel="1" x14ac:dyDescent="0.25">
      <c r="A76" s="1" t="s">
        <v>54</v>
      </c>
      <c r="B76" s="2" t="s">
        <v>75</v>
      </c>
      <c r="C76" s="14" t="s">
        <v>56</v>
      </c>
      <c r="D76" s="8"/>
      <c r="E76" s="8" t="s">
        <v>23</v>
      </c>
      <c r="F76" s="37"/>
      <c r="G76" s="38">
        <f t="shared" ref="G76:J76" si="35">SUM(G77:G79)</f>
        <v>0</v>
      </c>
      <c r="H76" s="38">
        <f t="shared" si="35"/>
        <v>0</v>
      </c>
      <c r="I76" s="38">
        <f t="shared" si="35"/>
        <v>0</v>
      </c>
      <c r="J76" s="38">
        <f t="shared" si="35"/>
        <v>0</v>
      </c>
      <c r="K76" s="38">
        <f>SUM(K77:K79)</f>
        <v>0</v>
      </c>
      <c r="L76" s="38">
        <f t="shared" ref="L76:AO76" si="36">SUM(L77:L79)</f>
        <v>0</v>
      </c>
      <c r="M76" s="38">
        <f t="shared" si="36"/>
        <v>0</v>
      </c>
      <c r="N76" s="38">
        <f t="shared" si="36"/>
        <v>0</v>
      </c>
      <c r="O76" s="38">
        <f t="shared" si="36"/>
        <v>0</v>
      </c>
      <c r="P76" s="38">
        <f t="shared" si="36"/>
        <v>0</v>
      </c>
      <c r="Q76" s="38">
        <f t="shared" si="36"/>
        <v>0</v>
      </c>
      <c r="R76" s="38">
        <f t="shared" si="36"/>
        <v>0</v>
      </c>
      <c r="S76" s="38">
        <f t="shared" si="36"/>
        <v>0</v>
      </c>
      <c r="T76" s="38">
        <f t="shared" si="36"/>
        <v>0</v>
      </c>
      <c r="U76" s="38">
        <f t="shared" si="36"/>
        <v>0</v>
      </c>
      <c r="V76" s="38">
        <f t="shared" si="36"/>
        <v>0</v>
      </c>
      <c r="W76" s="38">
        <f t="shared" si="36"/>
        <v>0</v>
      </c>
      <c r="X76" s="38">
        <f t="shared" si="36"/>
        <v>0</v>
      </c>
      <c r="Y76" s="38">
        <f t="shared" si="36"/>
        <v>0</v>
      </c>
      <c r="Z76" s="38">
        <f t="shared" si="36"/>
        <v>0</v>
      </c>
      <c r="AA76" s="38">
        <f t="shared" si="36"/>
        <v>0</v>
      </c>
      <c r="AB76" s="38">
        <f t="shared" si="36"/>
        <v>0</v>
      </c>
      <c r="AC76" s="38">
        <f t="shared" si="36"/>
        <v>0</v>
      </c>
      <c r="AD76" s="38">
        <f t="shared" si="36"/>
        <v>0</v>
      </c>
      <c r="AE76" s="38">
        <f t="shared" si="36"/>
        <v>0</v>
      </c>
      <c r="AF76" s="38">
        <f t="shared" si="36"/>
        <v>0</v>
      </c>
      <c r="AG76" s="38">
        <f t="shared" si="36"/>
        <v>0</v>
      </c>
      <c r="AH76" s="38">
        <f t="shared" si="36"/>
        <v>0</v>
      </c>
      <c r="AI76" s="38">
        <f t="shared" si="36"/>
        <v>0</v>
      </c>
      <c r="AJ76" s="38">
        <f t="shared" si="36"/>
        <v>0</v>
      </c>
      <c r="AK76" s="38">
        <f t="shared" si="36"/>
        <v>0</v>
      </c>
      <c r="AL76" s="38">
        <f t="shared" si="36"/>
        <v>0</v>
      </c>
      <c r="AM76" s="38">
        <f t="shared" si="36"/>
        <v>40</v>
      </c>
      <c r="AN76" s="38">
        <f t="shared" si="36"/>
        <v>0</v>
      </c>
      <c r="AO76" s="38">
        <f t="shared" si="36"/>
        <v>0</v>
      </c>
      <c r="AP76" s="38">
        <f t="shared" ref="AP76:AR76" si="37">SUM(AP77:AP79)</f>
        <v>0</v>
      </c>
      <c r="AQ76" s="38">
        <f t="shared" si="37"/>
        <v>0</v>
      </c>
      <c r="AR76" s="38">
        <f t="shared" si="37"/>
        <v>0</v>
      </c>
      <c r="AS76" s="39">
        <f t="shared" si="34"/>
        <v>40</v>
      </c>
      <c r="AT76" s="2" t="s">
        <v>75</v>
      </c>
    </row>
    <row r="77" spans="1:48" ht="13.5" customHeight="1" outlineLevel="1" x14ac:dyDescent="0.25">
      <c r="B77" s="2" t="s">
        <v>75</v>
      </c>
      <c r="C77" s="14" t="s">
        <v>56</v>
      </c>
      <c r="D77" s="7"/>
      <c r="E77" s="10" t="s">
        <v>1</v>
      </c>
      <c r="F77" s="11"/>
      <c r="G77" s="11"/>
      <c r="H77" s="11"/>
      <c r="I77" s="11"/>
      <c r="J77" s="11"/>
      <c r="K77" s="3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3"/>
      <c r="AE77" s="3"/>
      <c r="AF77" s="3"/>
      <c r="AG77" s="3"/>
      <c r="AH77" s="3"/>
      <c r="AI77" s="3"/>
      <c r="AJ77" s="3"/>
      <c r="AK77" s="3"/>
      <c r="AL77" s="3"/>
      <c r="AM77" s="3">
        <v>40</v>
      </c>
      <c r="AN77" s="3"/>
      <c r="AO77" s="3"/>
      <c r="AP77" s="3"/>
      <c r="AQ77" s="3"/>
      <c r="AR77" s="3"/>
      <c r="AS77" s="12">
        <f t="shared" si="34"/>
        <v>40</v>
      </c>
      <c r="AT77" s="2" t="s">
        <v>75</v>
      </c>
    </row>
    <row r="78" spans="1:48" ht="13.5" hidden="1" customHeight="1" outlineLevel="1" x14ac:dyDescent="0.25">
      <c r="B78" s="2" t="s">
        <v>75</v>
      </c>
      <c r="C78" s="14" t="s">
        <v>56</v>
      </c>
      <c r="D78" s="7"/>
      <c r="E78" s="10" t="s">
        <v>14</v>
      </c>
      <c r="F78" s="11"/>
      <c r="G78" s="11"/>
      <c r="H78" s="11"/>
      <c r="I78" s="11"/>
      <c r="J78" s="11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4"/>
      <c r="AN78" s="4"/>
      <c r="AO78" s="3"/>
      <c r="AP78" s="3"/>
      <c r="AQ78" s="3"/>
      <c r="AR78" s="3"/>
      <c r="AS78" s="12">
        <f t="shared" si="34"/>
        <v>0</v>
      </c>
      <c r="AT78" s="2"/>
    </row>
    <row r="79" spans="1:48" ht="14.25" hidden="1" customHeight="1" outlineLevel="1" x14ac:dyDescent="0.25">
      <c r="B79" s="2"/>
      <c r="C79" s="14" t="s">
        <v>56</v>
      </c>
      <c r="D79" s="7"/>
      <c r="E79" s="13"/>
      <c r="F79" s="9"/>
      <c r="G79" s="9"/>
      <c r="H79" s="9"/>
      <c r="I79" s="9"/>
      <c r="J79" s="9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>
        <f t="shared" si="34"/>
        <v>0</v>
      </c>
      <c r="AT79" s="2"/>
    </row>
    <row r="80" spans="1:48" ht="13.5" customHeight="1" outlineLevel="1" x14ac:dyDescent="0.25">
      <c r="A80" s="1" t="s">
        <v>54</v>
      </c>
      <c r="B80" s="2" t="s">
        <v>75</v>
      </c>
      <c r="C80" s="14" t="s">
        <v>56</v>
      </c>
      <c r="D80" s="8"/>
      <c r="E80" s="8" t="s">
        <v>20</v>
      </c>
      <c r="F80" s="37"/>
      <c r="G80" s="38">
        <f t="shared" ref="G80:J80" si="38">SUM(G81:G85)</f>
        <v>0</v>
      </c>
      <c r="H80" s="38">
        <f t="shared" si="38"/>
        <v>0</v>
      </c>
      <c r="I80" s="38">
        <f t="shared" si="38"/>
        <v>0</v>
      </c>
      <c r="J80" s="38">
        <f t="shared" si="38"/>
        <v>0</v>
      </c>
      <c r="K80" s="38">
        <f>SUM(K81:K85)</f>
        <v>0</v>
      </c>
      <c r="L80" s="38">
        <f t="shared" ref="L80:AO80" si="39">SUM(L81:L85)</f>
        <v>0</v>
      </c>
      <c r="M80" s="38">
        <f t="shared" si="39"/>
        <v>0</v>
      </c>
      <c r="N80" s="38">
        <f t="shared" si="39"/>
        <v>0</v>
      </c>
      <c r="O80" s="38">
        <f t="shared" si="39"/>
        <v>0</v>
      </c>
      <c r="P80" s="38">
        <f t="shared" si="39"/>
        <v>0</v>
      </c>
      <c r="Q80" s="38">
        <f t="shared" si="39"/>
        <v>0</v>
      </c>
      <c r="R80" s="38">
        <f t="shared" si="39"/>
        <v>0</v>
      </c>
      <c r="S80" s="38">
        <f t="shared" si="39"/>
        <v>0</v>
      </c>
      <c r="T80" s="38">
        <f t="shared" si="39"/>
        <v>0</v>
      </c>
      <c r="U80" s="38">
        <f t="shared" si="39"/>
        <v>0</v>
      </c>
      <c r="V80" s="38">
        <f t="shared" si="39"/>
        <v>0</v>
      </c>
      <c r="W80" s="38">
        <f t="shared" si="39"/>
        <v>0</v>
      </c>
      <c r="X80" s="38">
        <f t="shared" si="39"/>
        <v>0</v>
      </c>
      <c r="Y80" s="38">
        <f t="shared" si="39"/>
        <v>0</v>
      </c>
      <c r="Z80" s="38">
        <f t="shared" si="39"/>
        <v>0</v>
      </c>
      <c r="AA80" s="38">
        <f t="shared" si="39"/>
        <v>0</v>
      </c>
      <c r="AB80" s="38">
        <f t="shared" si="39"/>
        <v>0</v>
      </c>
      <c r="AC80" s="38">
        <f t="shared" si="39"/>
        <v>0</v>
      </c>
      <c r="AD80" s="38">
        <f t="shared" si="39"/>
        <v>0</v>
      </c>
      <c r="AE80" s="38">
        <f t="shared" si="39"/>
        <v>0</v>
      </c>
      <c r="AF80" s="38">
        <f t="shared" si="39"/>
        <v>0</v>
      </c>
      <c r="AG80" s="38">
        <f t="shared" si="39"/>
        <v>0</v>
      </c>
      <c r="AH80" s="38">
        <f t="shared" si="39"/>
        <v>0</v>
      </c>
      <c r="AI80" s="38">
        <f t="shared" si="39"/>
        <v>0</v>
      </c>
      <c r="AJ80" s="38">
        <f t="shared" si="39"/>
        <v>0</v>
      </c>
      <c r="AK80" s="38">
        <f t="shared" si="39"/>
        <v>0</v>
      </c>
      <c r="AL80" s="38">
        <f t="shared" si="39"/>
        <v>0</v>
      </c>
      <c r="AM80" s="38">
        <f t="shared" si="39"/>
        <v>0</v>
      </c>
      <c r="AN80" s="38">
        <f t="shared" si="39"/>
        <v>0</v>
      </c>
      <c r="AO80" s="38">
        <f t="shared" si="39"/>
        <v>0</v>
      </c>
      <c r="AP80" s="38">
        <f t="shared" ref="AP80:AR80" si="40">SUM(AP81:AP85)</f>
        <v>0</v>
      </c>
      <c r="AQ80" s="38">
        <f t="shared" si="40"/>
        <v>0</v>
      </c>
      <c r="AR80" s="38">
        <f t="shared" si="40"/>
        <v>0</v>
      </c>
      <c r="AS80" s="39">
        <f t="shared" si="34"/>
        <v>0</v>
      </c>
      <c r="AT80" s="2" t="s">
        <v>75</v>
      </c>
    </row>
    <row r="81" spans="1:46" ht="13.5" hidden="1" customHeight="1" outlineLevel="1" x14ac:dyDescent="0.25">
      <c r="B81" s="2" t="s">
        <v>75</v>
      </c>
      <c r="C81" s="14" t="s">
        <v>56</v>
      </c>
      <c r="D81" s="7"/>
      <c r="E81" s="10" t="s">
        <v>13</v>
      </c>
      <c r="F81" s="11"/>
      <c r="G81" s="11"/>
      <c r="H81" s="11"/>
      <c r="I81" s="11"/>
      <c r="J81" s="11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4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12">
        <f t="shared" si="34"/>
        <v>0</v>
      </c>
      <c r="AT81" s="2"/>
    </row>
    <row r="82" spans="1:46" ht="13.5" hidden="1" customHeight="1" outlineLevel="1" x14ac:dyDescent="0.25">
      <c r="B82" s="2" t="s">
        <v>75</v>
      </c>
      <c r="C82" s="14" t="s">
        <v>56</v>
      </c>
      <c r="D82" s="7"/>
      <c r="E82" s="10" t="s">
        <v>12</v>
      </c>
      <c r="F82" s="11"/>
      <c r="G82" s="11"/>
      <c r="H82" s="11"/>
      <c r="I82" s="11"/>
      <c r="J82" s="11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4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12">
        <f t="shared" si="34"/>
        <v>0</v>
      </c>
      <c r="AT82" s="2"/>
    </row>
    <row r="83" spans="1:46" ht="13.5" hidden="1" customHeight="1" outlineLevel="1" x14ac:dyDescent="0.25">
      <c r="B83" s="2" t="s">
        <v>75</v>
      </c>
      <c r="C83" s="14" t="s">
        <v>56</v>
      </c>
      <c r="D83" s="7"/>
      <c r="E83" s="10" t="s">
        <v>70</v>
      </c>
      <c r="F83" s="11"/>
      <c r="G83" s="11"/>
      <c r="H83" s="11"/>
      <c r="I83" s="11"/>
      <c r="J83" s="11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4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12">
        <f t="shared" si="34"/>
        <v>0</v>
      </c>
      <c r="AT83" s="2"/>
    </row>
    <row r="84" spans="1:46" ht="14.25" hidden="1" customHeight="1" outlineLevel="1" x14ac:dyDescent="0.25">
      <c r="B84" s="2"/>
      <c r="C84" s="14" t="s">
        <v>56</v>
      </c>
      <c r="D84" s="7"/>
      <c r="E84" s="10"/>
      <c r="F84" s="11"/>
      <c r="G84" s="11"/>
      <c r="H84" s="11"/>
      <c r="I84" s="11"/>
      <c r="J84" s="11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4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12">
        <f t="shared" si="34"/>
        <v>0</v>
      </c>
      <c r="AT84" s="2"/>
    </row>
    <row r="85" spans="1:46" ht="14.25" hidden="1" customHeight="1" outlineLevel="1" x14ac:dyDescent="0.25">
      <c r="B85" s="2"/>
      <c r="C85" s="14" t="s">
        <v>56</v>
      </c>
      <c r="D85" s="7"/>
      <c r="E85" s="10"/>
      <c r="F85" s="11"/>
      <c r="G85" s="11"/>
      <c r="H85" s="11"/>
      <c r="I85" s="11"/>
      <c r="J85" s="11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4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12">
        <f t="shared" si="34"/>
        <v>0</v>
      </c>
      <c r="AT85" s="2"/>
    </row>
    <row r="86" spans="1:46" ht="13.5" customHeight="1" outlineLevel="1" x14ac:dyDescent="0.25">
      <c r="A86" s="1" t="s">
        <v>54</v>
      </c>
      <c r="B86" s="2" t="s">
        <v>75</v>
      </c>
      <c r="C86" s="14" t="s">
        <v>56</v>
      </c>
      <c r="D86" s="8"/>
      <c r="E86" s="8" t="s">
        <v>21</v>
      </c>
      <c r="F86" s="37"/>
      <c r="G86" s="38">
        <f t="shared" ref="G86:J86" si="41">SUM(G87:G91)</f>
        <v>0</v>
      </c>
      <c r="H86" s="38">
        <f t="shared" si="41"/>
        <v>0</v>
      </c>
      <c r="I86" s="38">
        <f t="shared" si="41"/>
        <v>0</v>
      </c>
      <c r="J86" s="38">
        <f t="shared" si="41"/>
        <v>0</v>
      </c>
      <c r="K86" s="38">
        <f>SUM(K87:K91)</f>
        <v>0</v>
      </c>
      <c r="L86" s="38">
        <f t="shared" ref="L86:AO86" si="42">SUM(L87:L91)</f>
        <v>0</v>
      </c>
      <c r="M86" s="38">
        <f t="shared" si="42"/>
        <v>0</v>
      </c>
      <c r="N86" s="38">
        <f t="shared" si="42"/>
        <v>0</v>
      </c>
      <c r="O86" s="38">
        <f t="shared" si="42"/>
        <v>0</v>
      </c>
      <c r="P86" s="38">
        <f t="shared" si="42"/>
        <v>0</v>
      </c>
      <c r="Q86" s="38">
        <f t="shared" si="42"/>
        <v>0</v>
      </c>
      <c r="R86" s="38">
        <f t="shared" si="42"/>
        <v>0</v>
      </c>
      <c r="S86" s="38">
        <f t="shared" si="42"/>
        <v>0</v>
      </c>
      <c r="T86" s="38">
        <f t="shared" si="42"/>
        <v>0</v>
      </c>
      <c r="U86" s="38">
        <f t="shared" si="42"/>
        <v>0</v>
      </c>
      <c r="V86" s="38">
        <f t="shared" si="42"/>
        <v>0</v>
      </c>
      <c r="W86" s="38">
        <f t="shared" si="42"/>
        <v>0</v>
      </c>
      <c r="X86" s="38">
        <f t="shared" si="42"/>
        <v>0</v>
      </c>
      <c r="Y86" s="38">
        <f t="shared" si="42"/>
        <v>0</v>
      </c>
      <c r="Z86" s="38">
        <f t="shared" si="42"/>
        <v>0</v>
      </c>
      <c r="AA86" s="38">
        <f t="shared" si="42"/>
        <v>0</v>
      </c>
      <c r="AB86" s="38">
        <f t="shared" si="42"/>
        <v>0</v>
      </c>
      <c r="AC86" s="38">
        <f t="shared" si="42"/>
        <v>0</v>
      </c>
      <c r="AD86" s="38">
        <f t="shared" si="42"/>
        <v>0</v>
      </c>
      <c r="AE86" s="38">
        <f t="shared" si="42"/>
        <v>0</v>
      </c>
      <c r="AF86" s="38">
        <f t="shared" si="42"/>
        <v>0</v>
      </c>
      <c r="AG86" s="38">
        <f t="shared" si="42"/>
        <v>0</v>
      </c>
      <c r="AH86" s="38">
        <f t="shared" si="42"/>
        <v>0</v>
      </c>
      <c r="AI86" s="38">
        <f t="shared" si="42"/>
        <v>0</v>
      </c>
      <c r="AJ86" s="38">
        <f t="shared" si="42"/>
        <v>0</v>
      </c>
      <c r="AK86" s="38">
        <f t="shared" si="42"/>
        <v>0</v>
      </c>
      <c r="AL86" s="38">
        <f t="shared" si="42"/>
        <v>0</v>
      </c>
      <c r="AM86" s="38">
        <f t="shared" si="42"/>
        <v>0</v>
      </c>
      <c r="AN86" s="38">
        <f t="shared" si="42"/>
        <v>0</v>
      </c>
      <c r="AO86" s="38">
        <f t="shared" si="42"/>
        <v>0</v>
      </c>
      <c r="AP86" s="38">
        <f t="shared" ref="AP86:AR86" si="43">SUM(AP87:AP91)</f>
        <v>0</v>
      </c>
      <c r="AQ86" s="38">
        <f t="shared" si="43"/>
        <v>0</v>
      </c>
      <c r="AR86" s="38">
        <f t="shared" si="43"/>
        <v>0</v>
      </c>
      <c r="AS86" s="39">
        <f t="shared" si="34"/>
        <v>0</v>
      </c>
      <c r="AT86" s="2" t="s">
        <v>75</v>
      </c>
    </row>
    <row r="87" spans="1:46" ht="13.5" hidden="1" customHeight="1" outlineLevel="1" x14ac:dyDescent="0.25">
      <c r="B87" s="2" t="s">
        <v>75</v>
      </c>
      <c r="C87" s="14" t="s">
        <v>56</v>
      </c>
      <c r="D87" s="7"/>
      <c r="E87" s="10" t="s">
        <v>11</v>
      </c>
      <c r="F87" s="11"/>
      <c r="G87" s="11"/>
      <c r="H87" s="11"/>
      <c r="I87" s="11"/>
      <c r="J87" s="11"/>
      <c r="K87" s="3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3"/>
      <c r="AE87" s="3"/>
      <c r="AF87" s="4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12">
        <f t="shared" si="34"/>
        <v>0</v>
      </c>
      <c r="AT87" s="2"/>
    </row>
    <row r="88" spans="1:46" ht="13.5" hidden="1" customHeight="1" outlineLevel="1" x14ac:dyDescent="0.25">
      <c r="B88" s="2" t="s">
        <v>75</v>
      </c>
      <c r="C88" s="14" t="s">
        <v>56</v>
      </c>
      <c r="D88" s="7"/>
      <c r="E88" s="10" t="s">
        <v>94</v>
      </c>
      <c r="F88" s="11"/>
      <c r="G88" s="11"/>
      <c r="H88" s="11"/>
      <c r="I88" s="11"/>
      <c r="J88" s="11"/>
      <c r="K88" s="3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3"/>
      <c r="AE88" s="3"/>
      <c r="AF88" s="4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12">
        <f t="shared" si="34"/>
        <v>0</v>
      </c>
      <c r="AT88" s="2"/>
    </row>
    <row r="89" spans="1:46" ht="14.25" hidden="1" customHeight="1" outlineLevel="1" x14ac:dyDescent="0.25">
      <c r="B89" s="2"/>
      <c r="C89" s="14" t="s">
        <v>56</v>
      </c>
      <c r="D89" s="7"/>
      <c r="E89" s="10"/>
      <c r="F89" s="11"/>
      <c r="G89" s="11"/>
      <c r="H89" s="11"/>
      <c r="I89" s="11"/>
      <c r="J89" s="11"/>
      <c r="K89" s="3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3"/>
      <c r="AE89" s="3"/>
      <c r="AF89" s="4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12">
        <f t="shared" si="34"/>
        <v>0</v>
      </c>
      <c r="AT89" s="2"/>
    </row>
    <row r="90" spans="1:46" ht="14.25" hidden="1" customHeight="1" outlineLevel="1" x14ac:dyDescent="0.25">
      <c r="B90" s="2"/>
      <c r="C90" s="14" t="s">
        <v>56</v>
      </c>
      <c r="D90" s="7"/>
      <c r="E90" s="10"/>
      <c r="F90" s="11"/>
      <c r="G90" s="11"/>
      <c r="H90" s="11"/>
      <c r="I90" s="11"/>
      <c r="J90" s="11"/>
      <c r="K90" s="3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3"/>
      <c r="AE90" s="3"/>
      <c r="AF90" s="4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12">
        <f t="shared" si="34"/>
        <v>0</v>
      </c>
      <c r="AT90" s="2"/>
    </row>
    <row r="91" spans="1:46" ht="14.25" hidden="1" customHeight="1" outlineLevel="1" x14ac:dyDescent="0.25">
      <c r="B91" s="2"/>
      <c r="C91" s="14" t="s">
        <v>56</v>
      </c>
      <c r="D91" s="7"/>
      <c r="E91" s="13"/>
      <c r="F91" s="9"/>
      <c r="G91" s="9"/>
      <c r="H91" s="9"/>
      <c r="I91" s="9"/>
      <c r="J91" s="9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>
        <f t="shared" si="34"/>
        <v>0</v>
      </c>
      <c r="AT91" s="2"/>
    </row>
    <row r="92" spans="1:46" ht="13.5" customHeight="1" outlineLevel="1" x14ac:dyDescent="0.25">
      <c r="A92" s="1" t="s">
        <v>54</v>
      </c>
      <c r="B92" s="2" t="s">
        <v>75</v>
      </c>
      <c r="C92" s="14" t="s">
        <v>56</v>
      </c>
      <c r="D92" s="8"/>
      <c r="E92" s="8" t="s">
        <v>22</v>
      </c>
      <c r="F92" s="37"/>
      <c r="G92" s="38">
        <f t="shared" ref="G92:K92" si="44">SUM(G93:G114)</f>
        <v>0</v>
      </c>
      <c r="H92" s="38">
        <f t="shared" si="44"/>
        <v>0</v>
      </c>
      <c r="I92" s="38">
        <f t="shared" si="44"/>
        <v>0</v>
      </c>
      <c r="J92" s="38">
        <f t="shared" si="44"/>
        <v>0</v>
      </c>
      <c r="K92" s="38">
        <f t="shared" si="44"/>
        <v>0</v>
      </c>
      <c r="L92" s="38">
        <f t="shared" ref="L92:AO92" si="45">SUM(L93:L114)</f>
        <v>0</v>
      </c>
      <c r="M92" s="38">
        <f t="shared" si="45"/>
        <v>0</v>
      </c>
      <c r="N92" s="38">
        <f t="shared" si="45"/>
        <v>0</v>
      </c>
      <c r="O92" s="38">
        <f t="shared" si="45"/>
        <v>0</v>
      </c>
      <c r="P92" s="38">
        <f t="shared" si="45"/>
        <v>0</v>
      </c>
      <c r="Q92" s="38">
        <f t="shared" si="45"/>
        <v>0</v>
      </c>
      <c r="R92" s="38">
        <f t="shared" si="45"/>
        <v>0</v>
      </c>
      <c r="S92" s="38">
        <f t="shared" si="45"/>
        <v>0</v>
      </c>
      <c r="T92" s="38">
        <f t="shared" si="45"/>
        <v>0</v>
      </c>
      <c r="U92" s="38">
        <f t="shared" si="45"/>
        <v>0</v>
      </c>
      <c r="V92" s="38">
        <f t="shared" si="45"/>
        <v>0</v>
      </c>
      <c r="W92" s="38">
        <f t="shared" si="45"/>
        <v>0</v>
      </c>
      <c r="X92" s="38">
        <f t="shared" si="45"/>
        <v>0</v>
      </c>
      <c r="Y92" s="38">
        <f t="shared" si="45"/>
        <v>0</v>
      </c>
      <c r="Z92" s="38">
        <f t="shared" si="45"/>
        <v>0</v>
      </c>
      <c r="AA92" s="38">
        <f t="shared" si="45"/>
        <v>10</v>
      </c>
      <c r="AB92" s="38">
        <f t="shared" si="45"/>
        <v>45</v>
      </c>
      <c r="AC92" s="38">
        <f t="shared" si="45"/>
        <v>0</v>
      </c>
      <c r="AD92" s="38">
        <f t="shared" si="45"/>
        <v>0</v>
      </c>
      <c r="AE92" s="38">
        <f t="shared" si="45"/>
        <v>682.5</v>
      </c>
      <c r="AF92" s="38">
        <f t="shared" si="45"/>
        <v>0</v>
      </c>
      <c r="AG92" s="38">
        <f t="shared" si="45"/>
        <v>0</v>
      </c>
      <c r="AH92" s="38">
        <f t="shared" si="45"/>
        <v>0</v>
      </c>
      <c r="AI92" s="38">
        <f t="shared" si="45"/>
        <v>0</v>
      </c>
      <c r="AJ92" s="38">
        <f t="shared" si="45"/>
        <v>0</v>
      </c>
      <c r="AK92" s="38">
        <f t="shared" si="45"/>
        <v>0</v>
      </c>
      <c r="AL92" s="38">
        <f t="shared" si="45"/>
        <v>35</v>
      </c>
      <c r="AM92" s="38">
        <f t="shared" si="45"/>
        <v>2</v>
      </c>
      <c r="AN92" s="38">
        <f t="shared" si="45"/>
        <v>0</v>
      </c>
      <c r="AO92" s="38">
        <f t="shared" si="45"/>
        <v>0</v>
      </c>
      <c r="AP92" s="38">
        <f t="shared" ref="AP92:AR92" si="46">SUM(AP93:AP114)</f>
        <v>0</v>
      </c>
      <c r="AQ92" s="38">
        <f t="shared" si="46"/>
        <v>0</v>
      </c>
      <c r="AR92" s="38">
        <f t="shared" si="46"/>
        <v>0</v>
      </c>
      <c r="AS92" s="39">
        <f t="shared" si="34"/>
        <v>774.5</v>
      </c>
      <c r="AT92" s="2" t="s">
        <v>75</v>
      </c>
    </row>
    <row r="93" spans="1:46" ht="13.5" customHeight="1" outlineLevel="1" x14ac:dyDescent="0.25">
      <c r="B93" s="2" t="s">
        <v>75</v>
      </c>
      <c r="C93" s="14" t="s">
        <v>56</v>
      </c>
      <c r="D93" s="7"/>
      <c r="E93" s="13" t="s">
        <v>65</v>
      </c>
      <c r="F93" s="9"/>
      <c r="G93" s="9"/>
      <c r="H93" s="9"/>
      <c r="I93" s="9"/>
      <c r="J93" s="9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>
        <v>2</v>
      </c>
      <c r="AN93" s="3"/>
      <c r="AO93" s="3"/>
      <c r="AP93" s="3"/>
      <c r="AQ93" s="3"/>
      <c r="AR93" s="3"/>
      <c r="AS93" s="3">
        <f t="shared" si="34"/>
        <v>2</v>
      </c>
      <c r="AT93" s="2" t="s">
        <v>75</v>
      </c>
    </row>
    <row r="94" spans="1:46" ht="13.5" customHeight="1" outlineLevel="1" x14ac:dyDescent="0.25">
      <c r="B94" s="2" t="s">
        <v>75</v>
      </c>
      <c r="C94" s="14"/>
      <c r="D94" s="7"/>
      <c r="E94" s="13" t="s">
        <v>113</v>
      </c>
      <c r="F94" s="9"/>
      <c r="G94" s="9"/>
      <c r="H94" s="9"/>
      <c r="I94" s="9"/>
      <c r="J94" s="9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>
        <f>550*1.15</f>
        <v>632.5</v>
      </c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>
        <f t="shared" si="34"/>
        <v>632.5</v>
      </c>
      <c r="AT94" s="2" t="s">
        <v>75</v>
      </c>
    </row>
    <row r="95" spans="1:46" ht="13.5" customHeight="1" outlineLevel="1" x14ac:dyDescent="0.25">
      <c r="B95" s="2" t="s">
        <v>75</v>
      </c>
      <c r="C95" s="14" t="s">
        <v>56</v>
      </c>
      <c r="D95" s="7"/>
      <c r="E95" s="13" t="s">
        <v>107</v>
      </c>
      <c r="F95" s="9"/>
      <c r="G95" s="9"/>
      <c r="H95" s="9"/>
      <c r="I95" s="9"/>
      <c r="J95" s="9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>
        <f t="shared" si="34"/>
        <v>0</v>
      </c>
      <c r="AT95" s="2" t="s">
        <v>75</v>
      </c>
    </row>
    <row r="96" spans="1:46" ht="13.5" hidden="1" customHeight="1" outlineLevel="1" x14ac:dyDescent="0.25">
      <c r="B96" s="2" t="s">
        <v>75</v>
      </c>
      <c r="C96" s="14" t="s">
        <v>56</v>
      </c>
      <c r="D96" s="7"/>
      <c r="E96" s="13" t="s">
        <v>84</v>
      </c>
      <c r="F96" s="9"/>
      <c r="G96" s="9"/>
      <c r="H96" s="9"/>
      <c r="I96" s="9"/>
      <c r="J96" s="9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>
        <f t="shared" si="34"/>
        <v>0</v>
      </c>
      <c r="AT96" s="2"/>
    </row>
    <row r="97" spans="2:46" ht="13.5" hidden="1" customHeight="1" outlineLevel="1" x14ac:dyDescent="0.25">
      <c r="B97" s="2" t="s">
        <v>75</v>
      </c>
      <c r="C97" s="14"/>
      <c r="D97" s="7"/>
      <c r="E97" s="13" t="s">
        <v>91</v>
      </c>
      <c r="F97" s="9"/>
      <c r="G97" s="9"/>
      <c r="H97" s="9"/>
      <c r="I97" s="9"/>
      <c r="J97" s="9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>
        <f t="shared" si="34"/>
        <v>0</v>
      </c>
      <c r="AT97" s="2"/>
    </row>
    <row r="98" spans="2:46" ht="13.5" customHeight="1" outlineLevel="1" x14ac:dyDescent="0.25">
      <c r="B98" s="2" t="s">
        <v>75</v>
      </c>
      <c r="C98" s="14" t="s">
        <v>56</v>
      </c>
      <c r="D98" s="7"/>
      <c r="E98" s="13" t="s">
        <v>66</v>
      </c>
      <c r="F98" s="9"/>
      <c r="G98" s="9"/>
      <c r="H98" s="9"/>
      <c r="I98" s="9"/>
      <c r="J98" s="9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>
        <v>35</v>
      </c>
      <c r="AM98" s="3"/>
      <c r="AN98" s="3"/>
      <c r="AO98" s="3"/>
      <c r="AP98" s="3"/>
      <c r="AQ98" s="3"/>
      <c r="AR98" s="3"/>
      <c r="AS98" s="3">
        <f t="shared" si="34"/>
        <v>35</v>
      </c>
      <c r="AT98" s="2" t="s">
        <v>75</v>
      </c>
    </row>
    <row r="99" spans="2:46" ht="13.5" customHeight="1" outlineLevel="1" x14ac:dyDescent="0.25">
      <c r="B99" s="2" t="s">
        <v>75</v>
      </c>
      <c r="C99" s="14" t="s">
        <v>56</v>
      </c>
      <c r="D99" s="7"/>
      <c r="E99" s="13" t="s">
        <v>71</v>
      </c>
      <c r="F99" s="9"/>
      <c r="G99" s="9"/>
      <c r="H99" s="9"/>
      <c r="I99" s="9"/>
      <c r="J99" s="9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>
        <v>10</v>
      </c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>
        <f t="shared" si="34"/>
        <v>10</v>
      </c>
      <c r="AT99" s="2" t="s">
        <v>75</v>
      </c>
    </row>
    <row r="100" spans="2:46" ht="13.5" customHeight="1" outlineLevel="1" x14ac:dyDescent="0.25">
      <c r="B100" s="2" t="s">
        <v>75</v>
      </c>
      <c r="C100" s="14" t="s">
        <v>56</v>
      </c>
      <c r="D100" s="7"/>
      <c r="E100" s="13" t="s">
        <v>72</v>
      </c>
      <c r="F100" s="9"/>
      <c r="G100" s="9"/>
      <c r="H100" s="9"/>
      <c r="I100" s="9"/>
      <c r="J100" s="9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>
        <f>X100</f>
        <v>0</v>
      </c>
      <c r="AF100" s="3"/>
      <c r="AG100" s="3"/>
      <c r="AH100" s="3"/>
      <c r="AI100" s="3"/>
      <c r="AJ100" s="3"/>
      <c r="AK100" s="3"/>
      <c r="AL100" s="3">
        <f>AE100</f>
        <v>0</v>
      </c>
      <c r="AM100" s="3"/>
      <c r="AN100" s="3"/>
      <c r="AO100" s="3"/>
      <c r="AP100" s="3"/>
      <c r="AQ100" s="3"/>
      <c r="AR100" s="3"/>
      <c r="AS100" s="3">
        <f>SUM(G100:AR100)</f>
        <v>0</v>
      </c>
      <c r="AT100" s="2" t="s">
        <v>75</v>
      </c>
    </row>
    <row r="101" spans="2:46" ht="13.5" customHeight="1" outlineLevel="1" x14ac:dyDescent="0.25">
      <c r="B101" s="2" t="s">
        <v>75</v>
      </c>
      <c r="C101" s="14" t="s">
        <v>56</v>
      </c>
      <c r="D101" s="7"/>
      <c r="E101" s="13" t="s">
        <v>73</v>
      </c>
      <c r="F101" s="9"/>
      <c r="G101" s="9"/>
      <c r="H101" s="9"/>
      <c r="I101" s="9"/>
      <c r="J101" s="9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>
        <v>25</v>
      </c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>
        <f t="shared" si="34"/>
        <v>25</v>
      </c>
      <c r="AT101" s="2" t="s">
        <v>75</v>
      </c>
    </row>
    <row r="102" spans="2:46" ht="13.5" customHeight="1" outlineLevel="1" x14ac:dyDescent="0.25">
      <c r="B102" s="2" t="s">
        <v>75</v>
      </c>
      <c r="C102" s="14" t="s">
        <v>56</v>
      </c>
      <c r="D102" s="7"/>
      <c r="E102" s="13" t="s">
        <v>74</v>
      </c>
      <c r="F102" s="9"/>
      <c r="G102" s="9"/>
      <c r="H102" s="9"/>
      <c r="I102" s="9"/>
      <c r="J102" s="9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>
        <v>25</v>
      </c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>
        <f t="shared" si="34"/>
        <v>25</v>
      </c>
      <c r="AT102" s="2" t="s">
        <v>75</v>
      </c>
    </row>
    <row r="103" spans="2:46" ht="13.5" customHeight="1" outlineLevel="1" x14ac:dyDescent="0.25">
      <c r="B103" s="2" t="s">
        <v>75</v>
      </c>
      <c r="C103" s="14" t="s">
        <v>56</v>
      </c>
      <c r="D103" s="7"/>
      <c r="E103" s="13" t="s">
        <v>79</v>
      </c>
      <c r="F103" s="9"/>
      <c r="G103" s="9"/>
      <c r="H103" s="9"/>
      <c r="I103" s="9"/>
      <c r="J103" s="9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>
        <v>45</v>
      </c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>
        <f t="shared" si="34"/>
        <v>45</v>
      </c>
      <c r="AT103" s="2" t="s">
        <v>75</v>
      </c>
    </row>
    <row r="104" spans="2:46" ht="13.5" hidden="1" customHeight="1" outlineLevel="1" x14ac:dyDescent="0.25">
      <c r="B104" s="2" t="s">
        <v>75</v>
      </c>
      <c r="C104" s="14" t="s">
        <v>56</v>
      </c>
      <c r="D104" s="7"/>
      <c r="E104" s="13" t="s">
        <v>95</v>
      </c>
      <c r="F104" s="9"/>
      <c r="G104" s="9"/>
      <c r="H104" s="9"/>
      <c r="I104" s="9"/>
      <c r="J104" s="9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>
        <f t="shared" si="34"/>
        <v>0</v>
      </c>
      <c r="AT104" s="2"/>
    </row>
    <row r="105" spans="2:46" ht="14.25" hidden="1" customHeight="1" outlineLevel="1" x14ac:dyDescent="0.25">
      <c r="B105" s="2" t="s">
        <v>75</v>
      </c>
      <c r="C105" s="14" t="s">
        <v>56</v>
      </c>
      <c r="D105" s="7"/>
      <c r="E105" s="13" t="s">
        <v>96</v>
      </c>
      <c r="F105" s="9"/>
      <c r="G105" s="9"/>
      <c r="H105" s="9"/>
      <c r="I105" s="9"/>
      <c r="J105" s="9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>
        <f t="shared" si="34"/>
        <v>0</v>
      </c>
      <c r="AT105" s="2"/>
    </row>
    <row r="106" spans="2:46" ht="14.25" hidden="1" customHeight="1" outlineLevel="1" x14ac:dyDescent="0.25">
      <c r="B106" s="2"/>
      <c r="C106" s="14" t="s">
        <v>56</v>
      </c>
      <c r="D106" s="7"/>
      <c r="E106" s="13"/>
      <c r="F106" s="9"/>
      <c r="G106" s="9"/>
      <c r="H106" s="9"/>
      <c r="I106" s="9"/>
      <c r="J106" s="9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>
        <f t="shared" si="34"/>
        <v>0</v>
      </c>
      <c r="AT106" s="2"/>
    </row>
    <row r="107" spans="2:46" ht="14.25" hidden="1" customHeight="1" outlineLevel="1" x14ac:dyDescent="0.25">
      <c r="B107" s="2"/>
      <c r="C107" s="14" t="s">
        <v>56</v>
      </c>
      <c r="D107" s="7"/>
      <c r="E107" s="13"/>
      <c r="F107" s="9"/>
      <c r="G107" s="9"/>
      <c r="H107" s="9"/>
      <c r="I107" s="9"/>
      <c r="J107" s="9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>
        <f t="shared" si="34"/>
        <v>0</v>
      </c>
      <c r="AT107" s="2"/>
    </row>
    <row r="108" spans="2:46" ht="14.25" hidden="1" customHeight="1" outlineLevel="1" x14ac:dyDescent="0.25">
      <c r="B108" s="2"/>
      <c r="C108" s="14" t="s">
        <v>56</v>
      </c>
      <c r="D108" s="7"/>
      <c r="E108" s="13"/>
      <c r="F108" s="9"/>
      <c r="G108" s="9"/>
      <c r="H108" s="9"/>
      <c r="I108" s="9"/>
      <c r="J108" s="9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>
        <f t="shared" si="34"/>
        <v>0</v>
      </c>
      <c r="AT108" s="2"/>
    </row>
    <row r="109" spans="2:46" ht="14.25" hidden="1" customHeight="1" outlineLevel="2" x14ac:dyDescent="0.25">
      <c r="B109" s="2"/>
      <c r="C109" s="14" t="s">
        <v>56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>
        <f t="shared" si="34"/>
        <v>0</v>
      </c>
      <c r="AT109" s="2"/>
    </row>
    <row r="110" spans="2:46" ht="14.25" hidden="1" customHeight="1" outlineLevel="2" x14ac:dyDescent="0.25">
      <c r="B110" s="2"/>
      <c r="C110" s="14" t="s">
        <v>56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>
        <f t="shared" si="34"/>
        <v>0</v>
      </c>
      <c r="AT110" s="2"/>
    </row>
    <row r="111" spans="2:46" ht="14.25" hidden="1" customHeight="1" outlineLevel="2" x14ac:dyDescent="0.25">
      <c r="B111" s="2"/>
      <c r="C111" s="14" t="s">
        <v>56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>
        <f t="shared" si="34"/>
        <v>0</v>
      </c>
      <c r="AT111" s="2"/>
    </row>
    <row r="112" spans="2:46" ht="14.25" hidden="1" customHeight="1" outlineLevel="2" x14ac:dyDescent="0.25">
      <c r="B112" s="2"/>
      <c r="C112" s="14" t="s">
        <v>56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>
        <f t="shared" si="34"/>
        <v>0</v>
      </c>
      <c r="AT112" s="2"/>
    </row>
    <row r="113" spans="1:46" ht="14.25" hidden="1" customHeight="1" outlineLevel="2" x14ac:dyDescent="0.25">
      <c r="B113" s="2"/>
      <c r="C113" s="14" t="s">
        <v>56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>
        <f t="shared" si="34"/>
        <v>0</v>
      </c>
      <c r="AT113" s="2"/>
    </row>
    <row r="114" spans="1:46" ht="14.25" hidden="1" customHeight="1" outlineLevel="2" x14ac:dyDescent="0.25">
      <c r="B114" s="2"/>
      <c r="C114" s="14" t="s">
        <v>56</v>
      </c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>
        <f t="shared" si="34"/>
        <v>0</v>
      </c>
      <c r="AT114" s="2"/>
    </row>
    <row r="115" spans="1:46" s="2" customFormat="1" ht="13.5" customHeight="1" collapsed="1" x14ac:dyDescent="0.25">
      <c r="A115" s="2" t="s">
        <v>54</v>
      </c>
      <c r="B115" s="2" t="s">
        <v>75</v>
      </c>
      <c r="C115" s="32" t="s">
        <v>56</v>
      </c>
      <c r="D115" s="26" t="s">
        <v>57</v>
      </c>
      <c r="E115" s="27" t="s">
        <v>46</v>
      </c>
      <c r="F115" s="24"/>
      <c r="G115" s="28">
        <f t="shared" ref="G115:J115" si="47">G37-G43</f>
        <v>0</v>
      </c>
      <c r="H115" s="28">
        <f t="shared" si="47"/>
        <v>0</v>
      </c>
      <c r="I115" s="28">
        <f t="shared" si="47"/>
        <v>0</v>
      </c>
      <c r="J115" s="28">
        <f t="shared" si="47"/>
        <v>0</v>
      </c>
      <c r="K115" s="28">
        <f>K37-K43</f>
        <v>0</v>
      </c>
      <c r="L115" s="28">
        <f t="shared" ref="L115:AO115" si="48">L37-L43</f>
        <v>0</v>
      </c>
      <c r="M115" s="28">
        <f t="shared" si="48"/>
        <v>0</v>
      </c>
      <c r="N115" s="28">
        <f t="shared" si="48"/>
        <v>0</v>
      </c>
      <c r="O115" s="25">
        <f t="shared" si="48"/>
        <v>0</v>
      </c>
      <c r="P115" s="25">
        <f t="shared" si="48"/>
        <v>0</v>
      </c>
      <c r="Q115" s="28">
        <f t="shared" si="48"/>
        <v>0</v>
      </c>
      <c r="R115" s="28">
        <f t="shared" si="48"/>
        <v>0</v>
      </c>
      <c r="S115" s="28">
        <f t="shared" si="48"/>
        <v>0</v>
      </c>
      <c r="T115" s="28">
        <f t="shared" si="48"/>
        <v>0</v>
      </c>
      <c r="U115" s="28">
        <f t="shared" si="48"/>
        <v>0</v>
      </c>
      <c r="V115" s="25">
        <f t="shared" si="48"/>
        <v>0</v>
      </c>
      <c r="W115" s="25">
        <f t="shared" si="48"/>
        <v>0</v>
      </c>
      <c r="X115" s="28">
        <f t="shared" si="48"/>
        <v>0</v>
      </c>
      <c r="Y115" s="28">
        <f t="shared" si="48"/>
        <v>0</v>
      </c>
      <c r="Z115" s="28">
        <f t="shared" si="48"/>
        <v>0</v>
      </c>
      <c r="AA115" s="28">
        <f t="shared" si="48"/>
        <v>-10</v>
      </c>
      <c r="AB115" s="28">
        <f t="shared" si="48"/>
        <v>1855</v>
      </c>
      <c r="AC115" s="25">
        <f t="shared" si="48"/>
        <v>0</v>
      </c>
      <c r="AD115" s="25">
        <f t="shared" si="48"/>
        <v>0</v>
      </c>
      <c r="AE115" s="28">
        <f t="shared" si="48"/>
        <v>-783.5</v>
      </c>
      <c r="AF115" s="28">
        <f t="shared" si="48"/>
        <v>0</v>
      </c>
      <c r="AG115" s="28">
        <f t="shared" si="48"/>
        <v>0</v>
      </c>
      <c r="AH115" s="28">
        <f t="shared" si="48"/>
        <v>0</v>
      </c>
      <c r="AI115" s="28">
        <f t="shared" si="48"/>
        <v>-24.276</v>
      </c>
      <c r="AJ115" s="25">
        <f t="shared" si="48"/>
        <v>0</v>
      </c>
      <c r="AK115" s="25">
        <f t="shared" si="48"/>
        <v>0</v>
      </c>
      <c r="AL115" s="28">
        <f t="shared" si="48"/>
        <v>-101.5</v>
      </c>
      <c r="AM115" s="28">
        <f t="shared" si="48"/>
        <v>-386.4</v>
      </c>
      <c r="AN115" s="28">
        <f t="shared" si="48"/>
        <v>0</v>
      </c>
      <c r="AO115" s="28">
        <f t="shared" si="48"/>
        <v>0</v>
      </c>
      <c r="AP115" s="28">
        <f t="shared" ref="AP115:AR115" si="49">AP37-AP43</f>
        <v>0</v>
      </c>
      <c r="AQ115" s="28">
        <f t="shared" si="49"/>
        <v>0</v>
      </c>
      <c r="AR115" s="28">
        <f t="shared" si="49"/>
        <v>0</v>
      </c>
      <c r="AS115" s="28">
        <f t="shared" si="34"/>
        <v>549.32399999999996</v>
      </c>
      <c r="AT115" s="2" t="s">
        <v>75</v>
      </c>
    </row>
    <row r="116" spans="1:46" s="2" customFormat="1" ht="13.5" customHeight="1" x14ac:dyDescent="0.25">
      <c r="A116" s="2" t="s">
        <v>54</v>
      </c>
      <c r="B116" s="2" t="s">
        <v>75</v>
      </c>
      <c r="C116" s="6"/>
      <c r="AS116" s="2">
        <f t="shared" si="34"/>
        <v>0</v>
      </c>
      <c r="AT116" s="2" t="s">
        <v>75</v>
      </c>
    </row>
    <row r="117" spans="1:46" s="2" customFormat="1" ht="13.5" customHeight="1" x14ac:dyDescent="0.25">
      <c r="A117" s="2" t="s">
        <v>54</v>
      </c>
      <c r="B117" s="2" t="s">
        <v>75</v>
      </c>
      <c r="C117" s="14"/>
      <c r="D117" s="34" t="s">
        <v>59</v>
      </c>
      <c r="E117" s="35" t="s">
        <v>58</v>
      </c>
      <c r="F117" s="24"/>
      <c r="G117" s="23">
        <f t="shared" ref="G117:P118" si="50">SUMIF($E$6:$E$115,$E117,G$6:G$115)</f>
        <v>0</v>
      </c>
      <c r="H117" s="23">
        <f t="shared" si="50"/>
        <v>0</v>
      </c>
      <c r="I117" s="23">
        <f t="shared" si="50"/>
        <v>0</v>
      </c>
      <c r="J117" s="23">
        <f t="shared" si="50"/>
        <v>0</v>
      </c>
      <c r="K117" s="23">
        <f t="shared" si="50"/>
        <v>0</v>
      </c>
      <c r="L117" s="23">
        <f t="shared" si="50"/>
        <v>0</v>
      </c>
      <c r="M117" s="23">
        <f t="shared" si="50"/>
        <v>0</v>
      </c>
      <c r="N117" s="23">
        <f t="shared" si="50"/>
        <v>0</v>
      </c>
      <c r="O117" s="25">
        <f t="shared" si="50"/>
        <v>0</v>
      </c>
      <c r="P117" s="25">
        <f t="shared" si="50"/>
        <v>0</v>
      </c>
      <c r="Q117" s="23">
        <f t="shared" ref="Q117:Z118" si="51">SUMIF($E$6:$E$115,$E117,Q$6:Q$115)</f>
        <v>0</v>
      </c>
      <c r="R117" s="23">
        <f t="shared" si="51"/>
        <v>0</v>
      </c>
      <c r="S117" s="23">
        <f t="shared" si="51"/>
        <v>0</v>
      </c>
      <c r="T117" s="23">
        <f t="shared" si="51"/>
        <v>0</v>
      </c>
      <c r="U117" s="23">
        <f t="shared" si="51"/>
        <v>0</v>
      </c>
      <c r="V117" s="25">
        <f t="shared" si="51"/>
        <v>0</v>
      </c>
      <c r="W117" s="25">
        <f t="shared" si="51"/>
        <v>0</v>
      </c>
      <c r="X117" s="23">
        <f t="shared" si="51"/>
        <v>0</v>
      </c>
      <c r="Y117" s="23">
        <f t="shared" si="51"/>
        <v>0</v>
      </c>
      <c r="Z117" s="23">
        <f t="shared" si="51"/>
        <v>0</v>
      </c>
      <c r="AA117" s="23">
        <f t="shared" ref="AA117:AJ118" si="52">SUMIF($E$6:$E$115,$E117,AA$6:AA$115)</f>
        <v>0</v>
      </c>
      <c r="AB117" s="23">
        <f t="shared" si="52"/>
        <v>1900</v>
      </c>
      <c r="AC117" s="25">
        <f t="shared" si="52"/>
        <v>0</v>
      </c>
      <c r="AD117" s="25">
        <f t="shared" si="52"/>
        <v>0</v>
      </c>
      <c r="AE117" s="23">
        <f t="shared" si="52"/>
        <v>361.5</v>
      </c>
      <c r="AF117" s="23">
        <f t="shared" si="52"/>
        <v>309.2</v>
      </c>
      <c r="AG117" s="23">
        <f t="shared" si="52"/>
        <v>145</v>
      </c>
      <c r="AH117" s="23">
        <f t="shared" si="52"/>
        <v>0</v>
      </c>
      <c r="AI117" s="23">
        <f t="shared" si="52"/>
        <v>0</v>
      </c>
      <c r="AJ117" s="25">
        <f t="shared" si="52"/>
        <v>0</v>
      </c>
      <c r="AK117" s="25">
        <f t="shared" ref="AK117:AR118" si="53">SUMIF($E$6:$E$115,$E117,AK$6:AK$115)</f>
        <v>457.62140000000005</v>
      </c>
      <c r="AL117" s="23">
        <f t="shared" si="53"/>
        <v>457.46499999999997</v>
      </c>
      <c r="AM117" s="23">
        <f t="shared" si="53"/>
        <v>1069.796</v>
      </c>
      <c r="AN117" s="23">
        <f t="shared" si="53"/>
        <v>0</v>
      </c>
      <c r="AO117" s="23">
        <f t="shared" si="53"/>
        <v>0</v>
      </c>
      <c r="AP117" s="23">
        <f t="shared" si="53"/>
        <v>0</v>
      </c>
      <c r="AQ117" s="23">
        <f t="shared" si="53"/>
        <v>0</v>
      </c>
      <c r="AR117" s="23">
        <f t="shared" si="53"/>
        <v>0</v>
      </c>
      <c r="AS117" s="23">
        <f t="shared" si="34"/>
        <v>4700.5824000000002</v>
      </c>
      <c r="AT117" s="2" t="s">
        <v>75</v>
      </c>
    </row>
    <row r="118" spans="1:46" s="2" customFormat="1" ht="13.5" customHeight="1" x14ac:dyDescent="0.25">
      <c r="A118" s="2" t="s">
        <v>54</v>
      </c>
      <c r="B118" s="2" t="s">
        <v>75</v>
      </c>
      <c r="C118" s="14"/>
      <c r="D118" s="34" t="s">
        <v>59</v>
      </c>
      <c r="E118" s="35" t="s">
        <v>47</v>
      </c>
      <c r="F118" s="24"/>
      <c r="G118" s="23">
        <f t="shared" si="50"/>
        <v>0</v>
      </c>
      <c r="H118" s="23">
        <f t="shared" si="50"/>
        <v>0</v>
      </c>
      <c r="I118" s="23">
        <f t="shared" si="50"/>
        <v>0</v>
      </c>
      <c r="J118" s="23">
        <f t="shared" si="50"/>
        <v>0</v>
      </c>
      <c r="K118" s="23">
        <f t="shared" si="50"/>
        <v>0</v>
      </c>
      <c r="L118" s="23">
        <f t="shared" si="50"/>
        <v>0</v>
      </c>
      <c r="M118" s="23">
        <f t="shared" si="50"/>
        <v>0</v>
      </c>
      <c r="N118" s="23">
        <f t="shared" si="50"/>
        <v>0</v>
      </c>
      <c r="O118" s="25">
        <f t="shared" si="50"/>
        <v>0</v>
      </c>
      <c r="P118" s="25">
        <f t="shared" si="50"/>
        <v>0</v>
      </c>
      <c r="Q118" s="23">
        <f t="shared" si="51"/>
        <v>0</v>
      </c>
      <c r="R118" s="23">
        <f t="shared" si="51"/>
        <v>0</v>
      </c>
      <c r="S118" s="23">
        <f t="shared" si="51"/>
        <v>0</v>
      </c>
      <c r="T118" s="23">
        <f t="shared" si="51"/>
        <v>0</v>
      </c>
      <c r="U118" s="23">
        <f t="shared" si="51"/>
        <v>0</v>
      </c>
      <c r="V118" s="25">
        <f t="shared" si="51"/>
        <v>0</v>
      </c>
      <c r="W118" s="25">
        <f t="shared" si="51"/>
        <v>0</v>
      </c>
      <c r="X118" s="23">
        <f t="shared" si="51"/>
        <v>0</v>
      </c>
      <c r="Y118" s="23">
        <f t="shared" si="51"/>
        <v>0</v>
      </c>
      <c r="Z118" s="23">
        <f t="shared" si="51"/>
        <v>0</v>
      </c>
      <c r="AA118" s="23">
        <f t="shared" si="52"/>
        <v>10</v>
      </c>
      <c r="AB118" s="23">
        <f t="shared" si="52"/>
        <v>45</v>
      </c>
      <c r="AC118" s="25">
        <f t="shared" si="52"/>
        <v>0</v>
      </c>
      <c r="AD118" s="25">
        <f t="shared" si="52"/>
        <v>0</v>
      </c>
      <c r="AE118" s="23">
        <f t="shared" si="52"/>
        <v>915.5</v>
      </c>
      <c r="AF118" s="23">
        <f t="shared" si="52"/>
        <v>0</v>
      </c>
      <c r="AG118" s="23">
        <f t="shared" si="52"/>
        <v>0</v>
      </c>
      <c r="AH118" s="23">
        <f t="shared" si="52"/>
        <v>0</v>
      </c>
      <c r="AI118" s="23">
        <f t="shared" si="52"/>
        <v>997.67599999999993</v>
      </c>
      <c r="AJ118" s="25">
        <f t="shared" si="52"/>
        <v>0</v>
      </c>
      <c r="AK118" s="25">
        <f t="shared" si="53"/>
        <v>0</v>
      </c>
      <c r="AL118" s="23">
        <f t="shared" si="53"/>
        <v>101.5</v>
      </c>
      <c r="AM118" s="23">
        <f t="shared" si="53"/>
        <v>386.4</v>
      </c>
      <c r="AN118" s="23">
        <f t="shared" si="53"/>
        <v>0</v>
      </c>
      <c r="AO118" s="23">
        <f t="shared" si="53"/>
        <v>0</v>
      </c>
      <c r="AP118" s="23">
        <f t="shared" si="53"/>
        <v>0</v>
      </c>
      <c r="AQ118" s="23">
        <f t="shared" si="53"/>
        <v>0</v>
      </c>
      <c r="AR118" s="23">
        <f t="shared" si="53"/>
        <v>0</v>
      </c>
      <c r="AS118" s="23">
        <f t="shared" si="34"/>
        <v>2456.076</v>
      </c>
      <c r="AT118" s="2" t="s">
        <v>75</v>
      </c>
    </row>
    <row r="119" spans="1:46" s="2" customFormat="1" ht="13.5" customHeight="1" x14ac:dyDescent="0.25">
      <c r="A119" s="2" t="s">
        <v>54</v>
      </c>
      <c r="B119" s="2" t="s">
        <v>75</v>
      </c>
      <c r="C119" s="32"/>
      <c r="D119" s="26" t="s">
        <v>59</v>
      </c>
      <c r="E119" s="27" t="s">
        <v>46</v>
      </c>
      <c r="F119" s="24"/>
      <c r="G119" s="28">
        <f t="shared" ref="G119:J119" si="54">G117-G118</f>
        <v>0</v>
      </c>
      <c r="H119" s="28">
        <f t="shared" si="54"/>
        <v>0</v>
      </c>
      <c r="I119" s="28">
        <f t="shared" si="54"/>
        <v>0</v>
      </c>
      <c r="J119" s="28">
        <f t="shared" si="54"/>
        <v>0</v>
      </c>
      <c r="K119" s="28">
        <f>K117-K118</f>
        <v>0</v>
      </c>
      <c r="L119" s="28">
        <f t="shared" ref="L119:AO119" si="55">L117-L118</f>
        <v>0</v>
      </c>
      <c r="M119" s="28">
        <f t="shared" si="55"/>
        <v>0</v>
      </c>
      <c r="N119" s="28">
        <f t="shared" si="55"/>
        <v>0</v>
      </c>
      <c r="O119" s="25">
        <f t="shared" si="55"/>
        <v>0</v>
      </c>
      <c r="P119" s="25">
        <f t="shared" si="55"/>
        <v>0</v>
      </c>
      <c r="Q119" s="28">
        <f t="shared" si="55"/>
        <v>0</v>
      </c>
      <c r="R119" s="28">
        <f t="shared" si="55"/>
        <v>0</v>
      </c>
      <c r="S119" s="28">
        <f t="shared" si="55"/>
        <v>0</v>
      </c>
      <c r="T119" s="28">
        <f t="shared" si="55"/>
        <v>0</v>
      </c>
      <c r="U119" s="28">
        <f t="shared" si="55"/>
        <v>0</v>
      </c>
      <c r="V119" s="25">
        <f t="shared" si="55"/>
        <v>0</v>
      </c>
      <c r="W119" s="25">
        <f t="shared" si="55"/>
        <v>0</v>
      </c>
      <c r="X119" s="28">
        <f t="shared" si="55"/>
        <v>0</v>
      </c>
      <c r="Y119" s="28">
        <f t="shared" si="55"/>
        <v>0</v>
      </c>
      <c r="Z119" s="28">
        <f t="shared" si="55"/>
        <v>0</v>
      </c>
      <c r="AA119" s="28">
        <f t="shared" si="55"/>
        <v>-10</v>
      </c>
      <c r="AB119" s="28">
        <f t="shared" si="55"/>
        <v>1855</v>
      </c>
      <c r="AC119" s="25">
        <f t="shared" si="55"/>
        <v>0</v>
      </c>
      <c r="AD119" s="25">
        <f t="shared" si="55"/>
        <v>0</v>
      </c>
      <c r="AE119" s="28">
        <f t="shared" si="55"/>
        <v>-554</v>
      </c>
      <c r="AF119" s="28">
        <f t="shared" si="55"/>
        <v>309.2</v>
      </c>
      <c r="AG119" s="28">
        <f t="shared" si="55"/>
        <v>145</v>
      </c>
      <c r="AH119" s="28">
        <f t="shared" si="55"/>
        <v>0</v>
      </c>
      <c r="AI119" s="28">
        <f t="shared" si="55"/>
        <v>-997.67599999999993</v>
      </c>
      <c r="AJ119" s="25">
        <f t="shared" si="55"/>
        <v>0</v>
      </c>
      <c r="AK119" s="25">
        <f t="shared" si="55"/>
        <v>457.62140000000005</v>
      </c>
      <c r="AL119" s="28">
        <f t="shared" si="55"/>
        <v>355.96499999999997</v>
      </c>
      <c r="AM119" s="28">
        <f t="shared" si="55"/>
        <v>683.39600000000007</v>
      </c>
      <c r="AN119" s="28">
        <f t="shared" si="55"/>
        <v>0</v>
      </c>
      <c r="AO119" s="28">
        <f t="shared" si="55"/>
        <v>0</v>
      </c>
      <c r="AP119" s="28">
        <f t="shared" ref="AP119:AR119" si="56">AP117-AP118</f>
        <v>0</v>
      </c>
      <c r="AQ119" s="28">
        <f t="shared" si="56"/>
        <v>0</v>
      </c>
      <c r="AR119" s="28">
        <f t="shared" si="56"/>
        <v>0</v>
      </c>
      <c r="AS119" s="28">
        <f t="shared" si="34"/>
        <v>2244.5064000000002</v>
      </c>
      <c r="AT119" s="2" t="s">
        <v>75</v>
      </c>
    </row>
    <row r="120" spans="1:46" ht="13.5" customHeight="1" x14ac:dyDescent="0.25">
      <c r="A120" s="2" t="s">
        <v>54</v>
      </c>
      <c r="B120" s="2" t="s">
        <v>75</v>
      </c>
      <c r="E120" s="1" t="s">
        <v>60</v>
      </c>
      <c r="G120" s="33">
        <f t="shared" ref="G120:J120" si="57">G19+G34+G115-G119</f>
        <v>0</v>
      </c>
      <c r="H120" s="33">
        <f t="shared" si="57"/>
        <v>0</v>
      </c>
      <c r="I120" s="33">
        <f t="shared" si="57"/>
        <v>0</v>
      </c>
      <c r="J120" s="33">
        <f t="shared" si="57"/>
        <v>0</v>
      </c>
      <c r="K120" s="33">
        <f>K19+K34+K115-K119</f>
        <v>0</v>
      </c>
      <c r="L120" s="33">
        <f t="shared" ref="L120:AO120" si="58">L19+L34+L115-L119</f>
        <v>0</v>
      </c>
      <c r="M120" s="33">
        <f t="shared" si="58"/>
        <v>0</v>
      </c>
      <c r="N120" s="33">
        <f t="shared" si="58"/>
        <v>0</v>
      </c>
      <c r="O120" s="33">
        <f t="shared" si="58"/>
        <v>0</v>
      </c>
      <c r="P120" s="33">
        <f t="shared" si="58"/>
        <v>0</v>
      </c>
      <c r="Q120" s="33">
        <f t="shared" si="58"/>
        <v>0</v>
      </c>
      <c r="R120" s="33">
        <f t="shared" si="58"/>
        <v>0</v>
      </c>
      <c r="S120" s="33">
        <f t="shared" si="58"/>
        <v>0</v>
      </c>
      <c r="T120" s="33">
        <f t="shared" si="58"/>
        <v>0</v>
      </c>
      <c r="U120" s="33">
        <f t="shared" si="58"/>
        <v>0</v>
      </c>
      <c r="V120" s="33">
        <f t="shared" si="58"/>
        <v>0</v>
      </c>
      <c r="W120" s="33">
        <f t="shared" si="58"/>
        <v>0</v>
      </c>
      <c r="X120" s="33">
        <f t="shared" si="58"/>
        <v>0</v>
      </c>
      <c r="Y120" s="33">
        <f t="shared" si="58"/>
        <v>0</v>
      </c>
      <c r="Z120" s="33">
        <f t="shared" si="58"/>
        <v>0</v>
      </c>
      <c r="AA120" s="33">
        <f t="shared" si="58"/>
        <v>0</v>
      </c>
      <c r="AB120" s="33">
        <f t="shared" si="58"/>
        <v>0</v>
      </c>
      <c r="AC120" s="33">
        <f t="shared" si="58"/>
        <v>0</v>
      </c>
      <c r="AD120" s="33">
        <f t="shared" si="58"/>
        <v>0</v>
      </c>
      <c r="AE120" s="33">
        <f t="shared" si="58"/>
        <v>0</v>
      </c>
      <c r="AF120" s="33">
        <f t="shared" si="58"/>
        <v>0</v>
      </c>
      <c r="AG120" s="33">
        <f t="shared" si="58"/>
        <v>0</v>
      </c>
      <c r="AH120" s="33">
        <f t="shared" si="58"/>
        <v>0</v>
      </c>
      <c r="AI120" s="33">
        <f t="shared" si="58"/>
        <v>0</v>
      </c>
      <c r="AJ120" s="33">
        <f t="shared" si="58"/>
        <v>0</v>
      </c>
      <c r="AK120" s="33">
        <f t="shared" si="58"/>
        <v>0</v>
      </c>
      <c r="AL120" s="33">
        <f t="shared" si="58"/>
        <v>0</v>
      </c>
      <c r="AM120" s="33">
        <f t="shared" si="58"/>
        <v>0</v>
      </c>
      <c r="AN120" s="33">
        <f t="shared" si="58"/>
        <v>0</v>
      </c>
      <c r="AO120" s="33">
        <f t="shared" si="58"/>
        <v>0</v>
      </c>
      <c r="AP120" s="33">
        <f t="shared" ref="AP120:AR120" si="59">AP19+AP34+AP115-AP119</f>
        <v>0</v>
      </c>
      <c r="AQ120" s="33">
        <f t="shared" si="59"/>
        <v>0</v>
      </c>
      <c r="AR120" s="33">
        <f t="shared" si="59"/>
        <v>0</v>
      </c>
      <c r="AS120" s="33">
        <f t="shared" si="34"/>
        <v>0</v>
      </c>
      <c r="AT120" s="2" t="s">
        <v>75</v>
      </c>
    </row>
    <row r="121" spans="1:46" s="2" customFormat="1" ht="13.5" customHeight="1" x14ac:dyDescent="0.25">
      <c r="A121" s="2" t="s">
        <v>54</v>
      </c>
      <c r="B121" s="2" t="s">
        <v>75</v>
      </c>
      <c r="C121" s="32"/>
      <c r="D121" s="26" t="s">
        <v>78</v>
      </c>
      <c r="E121" s="27"/>
      <c r="F121" s="24"/>
      <c r="G121" s="28">
        <f t="shared" ref="G121:J121" si="60">G119-G120</f>
        <v>0</v>
      </c>
      <c r="H121" s="28">
        <f t="shared" si="60"/>
        <v>0</v>
      </c>
      <c r="I121" s="28">
        <f t="shared" si="60"/>
        <v>0</v>
      </c>
      <c r="J121" s="28">
        <f t="shared" si="60"/>
        <v>0</v>
      </c>
      <c r="K121" s="28">
        <f>K119-K120</f>
        <v>0</v>
      </c>
      <c r="L121" s="28">
        <f>K121+L119</f>
        <v>0</v>
      </c>
      <c r="M121" s="28">
        <f>L121+M119</f>
        <v>0</v>
      </c>
      <c r="N121" s="28">
        <f>M121+N119</f>
        <v>0</v>
      </c>
      <c r="O121" s="28">
        <f t="shared" ref="O121:AR121" si="61">N121+O119</f>
        <v>0</v>
      </c>
      <c r="P121" s="28">
        <f t="shared" si="61"/>
        <v>0</v>
      </c>
      <c r="Q121" s="28">
        <f t="shared" si="61"/>
        <v>0</v>
      </c>
      <c r="R121" s="28">
        <f t="shared" si="61"/>
        <v>0</v>
      </c>
      <c r="S121" s="28">
        <f t="shared" si="61"/>
        <v>0</v>
      </c>
      <c r="T121" s="28">
        <f t="shared" si="61"/>
        <v>0</v>
      </c>
      <c r="U121" s="28">
        <f t="shared" si="61"/>
        <v>0</v>
      </c>
      <c r="V121" s="28">
        <f t="shared" si="61"/>
        <v>0</v>
      </c>
      <c r="W121" s="28">
        <f t="shared" si="61"/>
        <v>0</v>
      </c>
      <c r="X121" s="28">
        <f t="shared" si="61"/>
        <v>0</v>
      </c>
      <c r="Y121" s="28">
        <f t="shared" si="61"/>
        <v>0</v>
      </c>
      <c r="Z121" s="28">
        <f t="shared" si="61"/>
        <v>0</v>
      </c>
      <c r="AA121" s="28">
        <f t="shared" si="61"/>
        <v>-10</v>
      </c>
      <c r="AB121" s="28">
        <f t="shared" si="61"/>
        <v>1845</v>
      </c>
      <c r="AC121" s="28">
        <f t="shared" si="61"/>
        <v>1845</v>
      </c>
      <c r="AD121" s="28">
        <f t="shared" si="61"/>
        <v>1845</v>
      </c>
      <c r="AE121" s="28">
        <f t="shared" si="61"/>
        <v>1291</v>
      </c>
      <c r="AF121" s="28">
        <f t="shared" si="61"/>
        <v>1600.2</v>
      </c>
      <c r="AG121" s="28">
        <f t="shared" si="61"/>
        <v>1745.2</v>
      </c>
      <c r="AH121" s="28">
        <f t="shared" si="61"/>
        <v>1745.2</v>
      </c>
      <c r="AI121" s="28">
        <f t="shared" si="61"/>
        <v>747.52400000000011</v>
      </c>
      <c r="AJ121" s="28">
        <f t="shared" si="61"/>
        <v>747.52400000000011</v>
      </c>
      <c r="AK121" s="28">
        <f t="shared" si="61"/>
        <v>1205.1454000000001</v>
      </c>
      <c r="AL121" s="28">
        <f>AK121+AL119</f>
        <v>1561.1104</v>
      </c>
      <c r="AM121" s="28">
        <f t="shared" si="61"/>
        <v>2244.5064000000002</v>
      </c>
      <c r="AN121" s="28">
        <f t="shared" si="61"/>
        <v>2244.5064000000002</v>
      </c>
      <c r="AO121" s="28">
        <f t="shared" si="61"/>
        <v>2244.5064000000002</v>
      </c>
      <c r="AP121" s="28">
        <f t="shared" si="61"/>
        <v>2244.5064000000002</v>
      </c>
      <c r="AQ121" s="28">
        <f t="shared" si="61"/>
        <v>2244.5064000000002</v>
      </c>
      <c r="AR121" s="28">
        <f t="shared" si="61"/>
        <v>2244.5064000000002</v>
      </c>
      <c r="AS121" s="28">
        <f>AS119</f>
        <v>2244.5064000000002</v>
      </c>
      <c r="AT121" s="2" t="s">
        <v>62</v>
      </c>
    </row>
    <row r="122" spans="1:46" ht="14.25" hidden="1" customHeight="1" x14ac:dyDescent="0.25">
      <c r="AS122" s="1">
        <f t="shared" si="34"/>
        <v>0</v>
      </c>
    </row>
    <row r="123" spans="1:46" ht="14.25" hidden="1" customHeight="1" x14ac:dyDescent="0.25">
      <c r="E123" s="1">
        <v>1</v>
      </c>
      <c r="F123" s="1">
        <v>2</v>
      </c>
      <c r="K123" s="1">
        <v>3</v>
      </c>
      <c r="L123" s="1">
        <v>4</v>
      </c>
      <c r="M123" s="1">
        <v>5</v>
      </c>
      <c r="N123" s="1">
        <v>6</v>
      </c>
      <c r="O123" s="1">
        <v>7</v>
      </c>
      <c r="P123" s="1">
        <v>8</v>
      </c>
      <c r="Q123" s="1">
        <v>9</v>
      </c>
      <c r="R123" s="1">
        <v>10</v>
      </c>
      <c r="S123" s="1">
        <v>11</v>
      </c>
      <c r="T123" s="1">
        <v>12</v>
      </c>
      <c r="U123" s="1">
        <v>13</v>
      </c>
      <c r="V123" s="1">
        <v>14</v>
      </c>
      <c r="W123" s="1">
        <v>15</v>
      </c>
      <c r="X123" s="1">
        <v>16</v>
      </c>
      <c r="Y123" s="1">
        <v>17</v>
      </c>
      <c r="Z123" s="1">
        <v>18</v>
      </c>
      <c r="AA123" s="1">
        <v>19</v>
      </c>
      <c r="AB123" s="1">
        <v>20</v>
      </c>
      <c r="AC123" s="1">
        <v>21</v>
      </c>
      <c r="AD123" s="1">
        <v>22</v>
      </c>
      <c r="AE123" s="1">
        <v>23</v>
      </c>
      <c r="AF123" s="1">
        <v>24</v>
      </c>
      <c r="AG123" s="1">
        <v>25</v>
      </c>
      <c r="AH123" s="1">
        <v>26</v>
      </c>
      <c r="AI123" s="1">
        <v>27</v>
      </c>
      <c r="AJ123" s="1">
        <v>28</v>
      </c>
      <c r="AK123" s="1">
        <v>29</v>
      </c>
      <c r="AL123" s="1">
        <v>30</v>
      </c>
      <c r="AM123" s="1">
        <v>31</v>
      </c>
      <c r="AN123" s="1">
        <v>32</v>
      </c>
      <c r="AO123" s="1">
        <v>33</v>
      </c>
    </row>
    <row r="124" spans="1:46" ht="9" customHeight="1" x14ac:dyDescent="0.25"/>
    <row r="125" spans="1:46" ht="13.5" customHeight="1" x14ac:dyDescent="0.25">
      <c r="E125" s="2" t="s">
        <v>106</v>
      </c>
      <c r="AT125" s="1" t="s">
        <v>75</v>
      </c>
    </row>
    <row r="126" spans="1:46" ht="13.5" customHeight="1" x14ac:dyDescent="0.25">
      <c r="D126" s="50">
        <v>1</v>
      </c>
      <c r="E126" s="9" t="str">
        <f>E92</f>
        <v>Прочие (Общехохы)</v>
      </c>
      <c r="L126" s="51">
        <f>AS92</f>
        <v>774.5</v>
      </c>
      <c r="AT126" s="1" t="s">
        <v>75</v>
      </c>
    </row>
    <row r="127" spans="1:46" ht="13.5" customHeight="1" x14ac:dyDescent="0.25">
      <c r="D127" s="50">
        <v>2</v>
      </c>
      <c r="E127" s="9" t="str">
        <f>E86</f>
        <v>Договора ГПХ</v>
      </c>
      <c r="L127" s="51">
        <f>AS86</f>
        <v>0</v>
      </c>
      <c r="AT127" s="1" t="s">
        <v>75</v>
      </c>
    </row>
    <row r="128" spans="1:46" ht="13.5" customHeight="1" x14ac:dyDescent="0.25">
      <c r="D128" s="50">
        <v>3</v>
      </c>
      <c r="E128" s="9" t="str">
        <f>E80</f>
        <v>Телефония, связь, интернет</v>
      </c>
      <c r="L128" s="51">
        <f>AS80</f>
        <v>0</v>
      </c>
      <c r="AT128" s="1" t="s">
        <v>75</v>
      </c>
    </row>
    <row r="129" spans="3:46" ht="13.5" customHeight="1" x14ac:dyDescent="0.25">
      <c r="D129" s="50">
        <v>4</v>
      </c>
      <c r="E129" s="9" t="str">
        <f>E76</f>
        <v>Транспрт, Аренда, авто</v>
      </c>
      <c r="L129" s="51">
        <f>AS76</f>
        <v>40</v>
      </c>
      <c r="AT129" s="1" t="s">
        <v>75</v>
      </c>
    </row>
    <row r="130" spans="3:46" ht="13.5" customHeight="1" x14ac:dyDescent="0.25">
      <c r="D130" s="50">
        <v>5</v>
      </c>
      <c r="E130" s="9" t="str">
        <f>E68</f>
        <v>Аренда офисов.</v>
      </c>
      <c r="L130" s="51">
        <f>AS68</f>
        <v>20</v>
      </c>
      <c r="AT130" s="1" t="s">
        <v>75</v>
      </c>
    </row>
    <row r="131" spans="3:46" ht="13.5" customHeight="1" x14ac:dyDescent="0.25">
      <c r="D131" s="50">
        <v>6</v>
      </c>
      <c r="E131" s="9" t="s">
        <v>108</v>
      </c>
      <c r="L131" s="52">
        <f>SUBTOTAL(9,AU58:AU67)/1000</f>
        <v>197.65600000000001</v>
      </c>
      <c r="AT131" s="1" t="s">
        <v>75</v>
      </c>
    </row>
    <row r="132" spans="3:46" ht="13.5" customHeight="1" x14ac:dyDescent="0.25">
      <c r="D132" s="50">
        <v>6</v>
      </c>
      <c r="E132" s="9" t="s">
        <v>110</v>
      </c>
      <c r="L132" s="52">
        <f>AS66+AS64</f>
        <v>0</v>
      </c>
    </row>
    <row r="133" spans="3:46" ht="13.5" customHeight="1" x14ac:dyDescent="0.25">
      <c r="D133" s="50">
        <v>7</v>
      </c>
      <c r="E133" s="9" t="str">
        <f>E50</f>
        <v>Налоги</v>
      </c>
      <c r="L133" s="51">
        <f>AS50</f>
        <v>255</v>
      </c>
      <c r="AT133" s="1" t="s">
        <v>75</v>
      </c>
    </row>
    <row r="134" spans="3:46" ht="13.5" customHeight="1" x14ac:dyDescent="0.25">
      <c r="D134" s="50">
        <v>8</v>
      </c>
      <c r="E134" s="9" t="str">
        <f>E44</f>
        <v>Заработная плата</v>
      </c>
      <c r="L134" s="51">
        <f>AS44</f>
        <v>0</v>
      </c>
      <c r="AT134" s="1" t="s">
        <v>75</v>
      </c>
    </row>
    <row r="135" spans="3:46" ht="13.5" customHeight="1" x14ac:dyDescent="0.25">
      <c r="D135" s="32" t="s">
        <v>109</v>
      </c>
      <c r="E135" s="53"/>
      <c r="F135" s="54"/>
      <c r="G135" s="54"/>
      <c r="H135" s="54"/>
      <c r="I135" s="54"/>
      <c r="J135" s="54"/>
      <c r="K135" s="54"/>
      <c r="L135" s="28">
        <f>SUM(L126:L134)</f>
        <v>1287.1559999999999</v>
      </c>
      <c r="AT135" s="1" t="s">
        <v>75</v>
      </c>
    </row>
    <row r="136" spans="3:46" ht="13.5" customHeight="1" x14ac:dyDescent="0.25">
      <c r="C136" s="1"/>
    </row>
    <row r="137" spans="3:46" ht="13.5" customHeight="1" x14ac:dyDescent="0.25">
      <c r="C137" s="1"/>
    </row>
    <row r="138" spans="3:46" ht="13.5" customHeight="1" x14ac:dyDescent="0.25">
      <c r="C138" s="1"/>
    </row>
  </sheetData>
  <autoFilter ref="A3:AT123">
    <filterColumn colId="45">
      <customFilters>
        <customFilter operator="notEqual" val=" "/>
      </customFilters>
    </filterColumn>
  </autoFilter>
  <mergeCells count="5">
    <mergeCell ref="AS3:AS5"/>
    <mergeCell ref="C3:C5"/>
    <mergeCell ref="D3:D5"/>
    <mergeCell ref="E3:E5"/>
    <mergeCell ref="F3:F4"/>
  </mergeCells>
  <conditionalFormatting sqref="G5:AR5">
    <cfRule type="cellIs" dxfId="0" priority="1" operator="equal">
      <formula>"пн"</formula>
    </cfRule>
  </conditionalFormatting>
  <pageMargins left="0" right="0" top="0" bottom="0" header="0.31496062992125984" footer="0"/>
  <pageSetup paperSize="9" scale="67" orientation="landscape" r:id="rId1"/>
  <headerFooter>
    <oddFooter>Страница  &amp;P из &amp;N</oddFooter>
  </headerFooter>
  <rowBreaks count="1" manualBreakCount="1">
    <brk id="85" min="1" max="4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План</vt:lpstr>
      <vt:lpstr>План Фев</vt:lpstr>
      <vt:lpstr>План!Область_печати</vt:lpstr>
      <vt:lpstr>'План Фев'!Область_печати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Zalman</dc:creator>
  <cp:lastModifiedBy>admin</cp:lastModifiedBy>
  <cp:lastPrinted>2023-02-17T12:43:52Z</cp:lastPrinted>
  <dcterms:created xsi:type="dcterms:W3CDTF">2022-09-12T04:25:28Z</dcterms:created>
  <dcterms:modified xsi:type="dcterms:W3CDTF">2023-02-17T13:01:45Z</dcterms:modified>
</cp:coreProperties>
</file>