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firstSheet="1" activeTab="1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Фев'!$A$3:$AT$123</definedName>
    <definedName name="_xlnm.Print_Area" localSheetId="0">План!$C$1:$AP$119</definedName>
    <definedName name="_xlnm.Print_Area" localSheetId="1">'План Фев'!$C$1:$AV$121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94" i="3" l="1"/>
  <c r="AE23" i="3" l="1"/>
  <c r="Z23" i="3"/>
  <c r="AG23" i="3"/>
  <c r="U23" i="3"/>
  <c r="AA23" i="3"/>
  <c r="AI23" i="3"/>
  <c r="AM23" i="3"/>
  <c r="AV59" i="3" l="1"/>
  <c r="AV60" i="3"/>
  <c r="AV61" i="3"/>
  <c r="AV62" i="3"/>
  <c r="AV63" i="3"/>
  <c r="AV64" i="3"/>
  <c r="AV65" i="3"/>
  <c r="AV66" i="3"/>
  <c r="AV67" i="3"/>
  <c r="AV58" i="3"/>
  <c r="L131" i="3"/>
  <c r="E126" i="3"/>
  <c r="E133" i="3"/>
  <c r="E134" i="3"/>
  <c r="E130" i="3"/>
  <c r="E129" i="3"/>
  <c r="E128" i="3"/>
  <c r="E127" i="3"/>
  <c r="N95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68" i="3" l="1"/>
  <c r="AS58" i="3" l="1"/>
  <c r="AS59" i="3"/>
  <c r="AS60" i="3"/>
  <c r="AS61" i="3"/>
  <c r="AS62" i="3"/>
  <c r="AS63" i="3"/>
  <c r="AS64" i="3"/>
  <c r="AS65" i="3"/>
  <c r="AS66" i="3"/>
  <c r="AS67" i="3"/>
  <c r="X100" i="3"/>
  <c r="L132" i="3" l="1"/>
  <c r="AE100" i="3"/>
  <c r="AL100" i="3" s="1"/>
  <c r="G68" i="3"/>
  <c r="H68" i="3"/>
  <c r="I68" i="3"/>
  <c r="J68" i="3"/>
  <c r="G76" i="3"/>
  <c r="H76" i="3"/>
  <c r="I76" i="3"/>
  <c r="J76" i="3"/>
  <c r="G80" i="3"/>
  <c r="H80" i="3"/>
  <c r="I80" i="3"/>
  <c r="J80" i="3"/>
  <c r="G86" i="3"/>
  <c r="H86" i="3"/>
  <c r="I86" i="3"/>
  <c r="J86" i="3"/>
  <c r="G92" i="3"/>
  <c r="H92" i="3"/>
  <c r="I92" i="3"/>
  <c r="J92" i="3"/>
  <c r="K92" i="3"/>
  <c r="AS100" i="3" l="1"/>
  <c r="G56" i="3"/>
  <c r="H56" i="3"/>
  <c r="I56" i="3"/>
  <c r="J56" i="3"/>
  <c r="G50" i="3"/>
  <c r="H50" i="3"/>
  <c r="I50" i="3"/>
  <c r="J50" i="3"/>
  <c r="G44" i="3"/>
  <c r="H44" i="3"/>
  <c r="I44" i="3"/>
  <c r="J44" i="3"/>
  <c r="G37" i="3"/>
  <c r="H37" i="3"/>
  <c r="I37" i="3"/>
  <c r="J37" i="3"/>
  <c r="AP76" i="3"/>
  <c r="AQ76" i="3"/>
  <c r="AR76" i="3"/>
  <c r="AP80" i="3"/>
  <c r="AQ80" i="3"/>
  <c r="AR80" i="3"/>
  <c r="AP86" i="3"/>
  <c r="AQ86" i="3"/>
  <c r="AR86" i="3"/>
  <c r="AP92" i="3"/>
  <c r="AQ92" i="3"/>
  <c r="AR92" i="3"/>
  <c r="AP68" i="3"/>
  <c r="AQ68" i="3"/>
  <c r="AR68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2" i="3"/>
  <c r="AS116" i="3"/>
  <c r="AS114" i="3"/>
  <c r="AS113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99" i="3"/>
  <c r="AS98" i="3"/>
  <c r="AS97" i="3"/>
  <c r="AS96" i="3"/>
  <c r="AS95" i="3"/>
  <c r="AS93" i="3"/>
  <c r="AS91" i="3"/>
  <c r="AS90" i="3"/>
  <c r="AS89" i="3"/>
  <c r="AS88" i="3"/>
  <c r="AS87" i="3"/>
  <c r="AS85" i="3"/>
  <c r="AS84" i="3"/>
  <c r="AS83" i="3"/>
  <c r="AS82" i="3"/>
  <c r="AS81" i="3"/>
  <c r="AS79" i="3"/>
  <c r="AS78" i="3"/>
  <c r="AS77" i="3"/>
  <c r="AS75" i="3"/>
  <c r="AS74" i="3"/>
  <c r="AS73" i="3"/>
  <c r="AS72" i="3"/>
  <c r="AS71" i="3"/>
  <c r="AS70" i="3"/>
  <c r="AS69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AO19" i="3" l="1"/>
  <c r="AR117" i="3"/>
  <c r="H117" i="3"/>
  <c r="J117" i="3"/>
  <c r="H34" i="3"/>
  <c r="I117" i="3"/>
  <c r="AQ117" i="3"/>
  <c r="I43" i="3"/>
  <c r="I115" i="3" s="1"/>
  <c r="G117" i="3"/>
  <c r="S19" i="3"/>
  <c r="G19" i="3"/>
  <c r="I19" i="3"/>
  <c r="H43" i="3"/>
  <c r="AP117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18" i="3" l="1"/>
  <c r="I119" i="3" s="1"/>
  <c r="I120" i="3" s="1"/>
  <c r="I121" i="3" s="1"/>
  <c r="AM34" i="2"/>
  <c r="AL34" i="2"/>
  <c r="G115" i="3"/>
  <c r="G118" i="3"/>
  <c r="G119" i="3" s="1"/>
  <c r="J115" i="3"/>
  <c r="J118" i="3"/>
  <c r="J119" i="3" s="1"/>
  <c r="H118" i="3"/>
  <c r="H119" i="3" s="1"/>
  <c r="H115" i="3"/>
  <c r="AN34" i="2"/>
  <c r="Q13" i="3"/>
  <c r="Q19" i="3" s="1"/>
  <c r="AR118" i="3"/>
  <c r="AR119" i="3" s="1"/>
  <c r="AR115" i="3"/>
  <c r="AP115" i="3"/>
  <c r="AP118" i="3"/>
  <c r="AP119" i="3" s="1"/>
  <c r="AQ115" i="3"/>
  <c r="AQ118" i="3"/>
  <c r="AQ1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7" i="3" s="1"/>
  <c r="AJ37" i="3"/>
  <c r="AI37" i="3"/>
  <c r="AH37" i="3"/>
  <c r="AH117" i="3" s="1"/>
  <c r="AG37" i="3"/>
  <c r="AG117" i="3" s="1"/>
  <c r="AF37" i="3"/>
  <c r="AE37" i="3"/>
  <c r="AD37" i="3"/>
  <c r="AC37" i="3"/>
  <c r="AC117" i="3" s="1"/>
  <c r="AB37" i="3"/>
  <c r="AA37" i="3"/>
  <c r="Z37" i="3"/>
  <c r="Y37" i="3"/>
  <c r="Y117" i="3" s="1"/>
  <c r="X37" i="3"/>
  <c r="W37" i="3"/>
  <c r="V37" i="3"/>
  <c r="U37" i="3"/>
  <c r="U117" i="3" s="1"/>
  <c r="T37" i="3"/>
  <c r="S37" i="3"/>
  <c r="R37" i="3"/>
  <c r="Q37" i="3"/>
  <c r="P37" i="3"/>
  <c r="O37" i="3"/>
  <c r="N37" i="3"/>
  <c r="N117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0" i="3" l="1"/>
  <c r="G121" i="3" s="1"/>
  <c r="J120" i="3"/>
  <c r="J121" i="3" s="1"/>
  <c r="H120" i="3"/>
  <c r="H121" i="3" s="1"/>
  <c r="T44" i="3"/>
  <c r="T43" i="3" s="1"/>
  <c r="T115" i="3" s="1"/>
  <c r="AL117" i="3"/>
  <c r="AK43" i="3"/>
  <c r="AK115" i="3" s="1"/>
  <c r="U43" i="3"/>
  <c r="U115" i="3" s="1"/>
  <c r="Y43" i="3"/>
  <c r="Y118" i="3" s="1"/>
  <c r="Y119" i="3" s="1"/>
  <c r="AC43" i="3"/>
  <c r="AC118" i="3" s="1"/>
  <c r="AC119" i="3" s="1"/>
  <c r="AG43" i="3"/>
  <c r="AG115" i="3" s="1"/>
  <c r="AL43" i="3"/>
  <c r="AL115" i="3" s="1"/>
  <c r="AS18" i="3"/>
  <c r="AO43" i="3"/>
  <c r="AO115" i="3" s="1"/>
  <c r="M117" i="3"/>
  <c r="M19" i="3"/>
  <c r="AI44" i="3"/>
  <c r="AI43" i="3" s="1"/>
  <c r="AS45" i="3"/>
  <c r="AS80" i="3"/>
  <c r="L128" i="3" s="1"/>
  <c r="AE7" i="3"/>
  <c r="AS14" i="3" s="1"/>
  <c r="AS9" i="3"/>
  <c r="AS76" i="3"/>
  <c r="L129" i="3" s="1"/>
  <c r="AS92" i="3"/>
  <c r="L126" i="3" s="1"/>
  <c r="AS86" i="3"/>
  <c r="L127" i="3" s="1"/>
  <c r="Q43" i="3"/>
  <c r="Q115" i="3" s="1"/>
  <c r="AS56" i="3"/>
  <c r="AS68" i="3"/>
  <c r="L130" i="3" s="1"/>
  <c r="AS50" i="3"/>
  <c r="L133" i="3" s="1"/>
  <c r="AS28" i="3"/>
  <c r="AS37" i="3"/>
  <c r="AP120" i="3"/>
  <c r="AR120" i="3"/>
  <c r="AQ120" i="3"/>
  <c r="AO117" i="3"/>
  <c r="V117" i="3"/>
  <c r="Z117" i="3"/>
  <c r="AD117" i="3"/>
  <c r="N43" i="3"/>
  <c r="N118" i="3" s="1"/>
  <c r="N119" i="3" s="1"/>
  <c r="R43" i="3"/>
  <c r="R118" i="3" s="1"/>
  <c r="V43" i="3"/>
  <c r="V118" i="3" s="1"/>
  <c r="Z43" i="3"/>
  <c r="Z118" i="3" s="1"/>
  <c r="AD43" i="3"/>
  <c r="AD118" i="3" s="1"/>
  <c r="AH43" i="3"/>
  <c r="AH118" i="3" s="1"/>
  <c r="AH119" i="3" s="1"/>
  <c r="R117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18" i="3" s="1"/>
  <c r="L43" i="3"/>
  <c r="L115" i="3" s="1"/>
  <c r="P43" i="3"/>
  <c r="P115" i="3" s="1"/>
  <c r="X43" i="3"/>
  <c r="X115" i="3" s="1"/>
  <c r="AB43" i="3"/>
  <c r="AB115" i="3" s="1"/>
  <c r="AF43" i="3"/>
  <c r="AF115" i="3" s="1"/>
  <c r="AJ43" i="3"/>
  <c r="AJ115" i="3" s="1"/>
  <c r="AN43" i="3"/>
  <c r="AN115" i="3" s="1"/>
  <c r="L19" i="3"/>
  <c r="L117" i="3"/>
  <c r="P117" i="3"/>
  <c r="W19" i="3"/>
  <c r="W117" i="3"/>
  <c r="AA19" i="3"/>
  <c r="AA117" i="3"/>
  <c r="AI19" i="3"/>
  <c r="AI117" i="3"/>
  <c r="AM19" i="3"/>
  <c r="AM117" i="3"/>
  <c r="S117" i="3"/>
  <c r="X117" i="3"/>
  <c r="AB19" i="3"/>
  <c r="AB117" i="3"/>
  <c r="AF19" i="3"/>
  <c r="AF117" i="3"/>
  <c r="AJ19" i="3"/>
  <c r="AJ117" i="3"/>
  <c r="AN19" i="3"/>
  <c r="AN117" i="3"/>
  <c r="AS16" i="3"/>
  <c r="Y19" i="3"/>
  <c r="AG19" i="3"/>
  <c r="Q34" i="3"/>
  <c r="Q117" i="3"/>
  <c r="K43" i="3"/>
  <c r="O43" i="3"/>
  <c r="O118" i="3" s="1"/>
  <c r="S43" i="3"/>
  <c r="S118" i="3" s="1"/>
  <c r="W43" i="3"/>
  <c r="W118" i="3" s="1"/>
  <c r="AA43" i="3"/>
  <c r="AE43" i="3"/>
  <c r="AE115" i="3" s="1"/>
  <c r="AM43" i="3"/>
  <c r="AM115" i="3" s="1"/>
  <c r="T19" i="3"/>
  <c r="Z19" i="3"/>
  <c r="AH19" i="3"/>
  <c r="K19" i="3"/>
  <c r="K117" i="3"/>
  <c r="O117" i="3"/>
  <c r="U19" i="3"/>
  <c r="AC19" i="3"/>
  <c r="AK19" i="3"/>
  <c r="K34" i="3"/>
  <c r="T117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18" i="3" l="1"/>
  <c r="AG119" i="3" s="1"/>
  <c r="AG120" i="3" s="1"/>
  <c r="AK118" i="3"/>
  <c r="AK119" i="3" s="1"/>
  <c r="AK120" i="3" s="1"/>
  <c r="AD115" i="3"/>
  <c r="AJ118" i="3"/>
  <c r="AJ119" i="3" s="1"/>
  <c r="AJ120" i="3" s="1"/>
  <c r="M119" i="3"/>
  <c r="N115" i="3"/>
  <c r="N120" i="3" s="1"/>
  <c r="AH115" i="3"/>
  <c r="AH120" i="3" s="1"/>
  <c r="AI118" i="3"/>
  <c r="AI119" i="3" s="1"/>
  <c r="AI115" i="3"/>
  <c r="AC115" i="3"/>
  <c r="AC120" i="3" s="1"/>
  <c r="V115" i="3"/>
  <c r="AO118" i="3"/>
  <c r="AO119" i="3" s="1"/>
  <c r="AO120" i="3" s="1"/>
  <c r="Y115" i="3"/>
  <c r="Y120" i="3" s="1"/>
  <c r="AS44" i="3"/>
  <c r="L134" i="3" s="1"/>
  <c r="L135" i="3" s="1"/>
  <c r="U118" i="3"/>
  <c r="U119" i="3" s="1"/>
  <c r="U120" i="3" s="1"/>
  <c r="P118" i="3"/>
  <c r="P119" i="3" s="1"/>
  <c r="P120" i="3" s="1"/>
  <c r="AE117" i="3"/>
  <c r="AS117" i="3" s="1"/>
  <c r="AF118" i="3"/>
  <c r="AF119" i="3" s="1"/>
  <c r="AF120" i="3" s="1"/>
  <c r="AS7" i="3"/>
  <c r="AN118" i="3"/>
  <c r="AN119" i="3" s="1"/>
  <c r="AN120" i="3" s="1"/>
  <c r="W115" i="3"/>
  <c r="Z119" i="3"/>
  <c r="R115" i="3"/>
  <c r="M115" i="3"/>
  <c r="AA118" i="3"/>
  <c r="AA119" i="3" s="1"/>
  <c r="AS43" i="3"/>
  <c r="V119" i="3"/>
  <c r="AS34" i="3"/>
  <c r="Q118" i="3"/>
  <c r="Q119" i="3" s="1"/>
  <c r="Q120" i="3" s="1"/>
  <c r="AS15" i="3"/>
  <c r="AD119" i="3"/>
  <c r="R119" i="3"/>
  <c r="T118" i="3"/>
  <c r="T119" i="3" s="1"/>
  <c r="T120" i="3" s="1"/>
  <c r="AB118" i="3"/>
  <c r="AB119" i="3" s="1"/>
  <c r="AB120" i="3" s="1"/>
  <c r="L118" i="3"/>
  <c r="L119" i="3" s="1"/>
  <c r="L120" i="3" s="1"/>
  <c r="Z115" i="3"/>
  <c r="X13" i="3"/>
  <c r="AE13" i="3"/>
  <c r="AO113" i="2"/>
  <c r="O115" i="3"/>
  <c r="O119" i="3"/>
  <c r="AA115" i="3"/>
  <c r="K115" i="3"/>
  <c r="K118" i="3"/>
  <c r="S119" i="3"/>
  <c r="AM118" i="3"/>
  <c r="AM119" i="3" s="1"/>
  <c r="AM120" i="3" s="1"/>
  <c r="S115" i="3"/>
  <c r="W119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AD120" i="3" l="1"/>
  <c r="M120" i="3"/>
  <c r="V120" i="3"/>
  <c r="W120" i="3"/>
  <c r="AI120" i="3"/>
  <c r="Z120" i="3"/>
  <c r="O120" i="3"/>
  <c r="R120" i="3"/>
  <c r="AS115" i="3"/>
  <c r="S120" i="3"/>
  <c r="I34" i="2"/>
  <c r="AP50" i="2"/>
  <c r="Q43" i="2"/>
  <c r="Q113" i="2" s="1"/>
  <c r="I43" i="2"/>
  <c r="I113" i="2" s="1"/>
  <c r="O34" i="2"/>
  <c r="AA120" i="3"/>
  <c r="AE118" i="3"/>
  <c r="AE119" i="3" s="1"/>
  <c r="AE19" i="3"/>
  <c r="X118" i="3"/>
  <c r="X119" i="3" s="1"/>
  <c r="X19" i="3"/>
  <c r="K119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0" i="3"/>
  <c r="K120" i="3"/>
  <c r="AE120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21" i="3" l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V121" i="3" s="1"/>
  <c r="W121" i="3" s="1"/>
  <c r="X121" i="3" s="1"/>
  <c r="Y121" i="3" s="1"/>
  <c r="Z121" i="3" s="1"/>
  <c r="AA121" i="3" s="1"/>
  <c r="AB121" i="3" s="1"/>
  <c r="AC121" i="3" s="1"/>
  <c r="AD121" i="3" s="1"/>
  <c r="AE121" i="3" s="1"/>
  <c r="AF121" i="3" s="1"/>
  <c r="AG121" i="3" s="1"/>
  <c r="AH121" i="3" s="1"/>
  <c r="AI121" i="3" s="1"/>
  <c r="AJ121" i="3" s="1"/>
  <c r="AK121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8" i="3"/>
  <c r="AS13" i="3"/>
  <c r="AL119" i="3" l="1"/>
  <c r="AS118" i="3"/>
  <c r="AS19" i="3"/>
  <c r="AL120" i="3" l="1"/>
  <c r="AS120" i="3" s="1"/>
  <c r="AL121" i="3"/>
  <c r="AM121" i="3" s="1"/>
  <c r="AN121" i="3" s="1"/>
  <c r="AO121" i="3" s="1"/>
  <c r="AP121" i="3" s="1"/>
  <c r="AQ121" i="3" s="1"/>
  <c r="AR121" i="3" s="1"/>
  <c r="AS119" i="3"/>
  <c r="AS121" i="3" s="1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<sst xmlns="http://schemas.openxmlformats.org/spreadsheetml/2006/main" count="821" uniqueCount="116">
  <si>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</si>
  <si>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</si>
  <si>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</si>
  <si>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</si>
  <si>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</si>
  <si>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</si>
  <si>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</si>
  <si>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</si>
  <si>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</si>
  <si>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</si>
  <si>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</si>
  <si>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</si>
  <si>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</si>
  <si>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</si>
  <si>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</si>
  <si>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</si>
  <si>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</si>
  <si>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</si>
  <si>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</si>
  <si>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</si>
  <si>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</si>
  <si>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</si>
  <si>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</si>
  <si>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</si>
  <si>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</si>
  <si>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</si>
  <si>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</si>
  <si>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</si>
  <si>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</si>
  <si>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</si>
  <si>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</si>
  <si>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</si>
  <si>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</si>
  <si>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</si>
  <si>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</si>
  <si>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</si>
  <si>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</si>
  <si>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</si>
  <si>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</si>
  <si>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</si>
  <si>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</si>
  <si>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</si>
  <si>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</si>
  <si>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</si>
  <si>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</si>
  <si>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</si>
  <si>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</si>
  <si>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</si>
  <si>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</si>
  <si>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</si>
  <si>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</si>
  <si>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</si>
  <si>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</si>
  <si>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</si>
  <si>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</si>
  <si>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</si>
  <si>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</si>
  <si>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</si>
  <si>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</si>
  <si>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</si>
  <si>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</si>
  <si>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</si>
  <si>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</si>
  <si>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</si>
  <si>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</si>
  <si>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</si>
  <si>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</si>
  <si>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</si>
  <si>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</si>
  <si>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</si>
  <si>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</si>
  <si>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</si>
  <si>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</si>
  <si>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</si>
  <si>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</si>
  <si>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</si>
  <si>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</si>
  <si>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</si>
  <si>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</si>
  <si>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</si>
  <si>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</si>
  <si>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</si>
  <si>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</si>
  <si>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</si>
  <si>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</si>
  <si>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</si>
  <si>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</si>
  <si>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</si>
  <si>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</si>
  <si>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</si>
  <si>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</si>
  <si>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</si>
  <si>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</si>
  <si>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</si>
  <si>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Договор Услуг ИП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</si>
  <si>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</si>
  <si>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</si>
  <si>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</si>
  <si>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</si>
  <si>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</si>
  <si>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</si>
  <si>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</si>
  <si>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</si>
  <si>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</si>
  <si>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</si>
  <si>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</si>
  <si>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</si>
  <si>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</si>
  <si>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</si>
  <si>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</si>
  <si>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</si>
  <si>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</si>
  <si>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</si>
  <si>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Аванс (Мк, Базис, МКХ)</t>
  </si>
  <si>
    <t>_193</t>
  </si>
  <si>
    <t>_430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</si>
</sst>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6" borderId="1" xfId="1" applyNumberFormat="1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58" t="s">
        <v>15</v>
      </c>
      <c r="G3" s="60" t="s">
        <v>25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59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56"/>
      <c r="D4" s="58"/>
      <c r="E4" s="58"/>
      <c r="F4" s="58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59"/>
    </row>
    <row r="5" spans="1:42" s="2" customFormat="1" ht="23.25" customHeight="1" x14ac:dyDescent="0.25">
      <c r="A5" s="2" t="s">
        <v>54</v>
      </c>
      <c r="B5" s="2" t="s">
        <v>75</v>
      </c>
      <c r="C5" s="57"/>
      <c r="D5" s="58"/>
      <c r="E5" s="58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59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V138"/>
  <sheetViews>
    <sheetView tabSelected="1" zoomScale="85" zoomScaleNormal="85" zoomScaleSheetLayoutView="90" workbookViewId="0">
      <pane xSplit="12" ySplit="19" topLeftCell="M59" activePane="bottomRight" state="frozen"/>
      <selection pane="topRight" activeCell="M1" sqref="M1"/>
      <selection pane="bottomLeft" activeCell="A20" sqref="A20"/>
      <selection pane="bottomRight" activeCell="AI52" sqref="AI52"/>
    </sheetView>
  </sheetViews>
  <sheetFormatPr defaultColWidth="37.7109375" defaultRowHeight="13.5" customHeight="1" outlineLevelRow="2" outlineLevelCol="2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13.7109375" style="1" hidden="1" customWidth="1" outlineLevel="1" collapsed="1"/>
    <col min="13" max="14" width="8.140625" style="1" hidden="1" customWidth="1" outlineLevel="1"/>
    <col min="15" max="16" width="8.140625" style="1" hidden="1" customWidth="1" outlineLevel="2"/>
    <col min="17" max="18" width="8.140625" style="1" hidden="1" customWidth="1" outlineLevel="1"/>
    <col min="19" max="19" width="8.140625" style="1" customWidth="1" collapsed="1"/>
    <col min="20" max="21" width="8.140625" style="1" customWidth="1"/>
    <col min="22" max="23" width="8.140625" style="1" hidden="1" customWidth="1" outlineLevel="1"/>
    <col min="24" max="24" width="8.140625" style="1" customWidth="1" collapsed="1"/>
    <col min="25" max="28" width="8.140625" style="1" customWidth="1"/>
    <col min="29" max="30" width="8.140625" style="1" hidden="1" customWidth="1" outlineLevel="1"/>
    <col min="31" max="31" width="8.140625" style="1" customWidth="1" collapsed="1"/>
    <col min="32" max="35" width="8.140625" style="1" customWidth="1"/>
    <col min="36" max="37" width="8.140625" style="1" hidden="1" customWidth="1" outlineLevel="1"/>
    <col min="38" max="38" width="8.5703125" style="1" bestFit="1" customWidth="1" collapsed="1"/>
    <col min="39" max="39" width="8.5703125" style="1" bestFit="1" customWidth="1"/>
    <col min="40" max="43" width="8.140625" style="1" hidden="1" customWidth="1" outlineLevel="1"/>
    <col min="44" max="44" width="8.140625" style="1" hidden="1" customWidth="1" collapsed="1"/>
    <col min="45" max="45" width="13.140625" style="1" bestFit="1" customWidth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44958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105</v>
      </c>
    </row>
    <row r="3" spans="1:46" s="2" customFormat="1" ht="13.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62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1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56"/>
      <c r="D4" s="58"/>
      <c r="E4" s="58"/>
      <c r="F4" s="58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/>
      <c r="AO4" s="46"/>
      <c r="AP4" s="46"/>
      <c r="AQ4" s="46"/>
      <c r="AR4" s="46"/>
      <c r="AS4" s="59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57"/>
      <c r="D5" s="58"/>
      <c r="E5" s="58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41" t="s">
        <v>40</v>
      </c>
      <c r="P5" s="41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41" t="s">
        <v>40</v>
      </c>
      <c r="W5" s="41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41" t="s">
        <v>40</v>
      </c>
      <c r="AD5" s="41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41" t="s">
        <v>40</v>
      </c>
      <c r="AK5" s="41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59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29"/>
      <c r="P6" s="29"/>
      <c r="Q6" s="20"/>
      <c r="R6" s="20"/>
      <c r="S6" s="20"/>
      <c r="T6" s="20"/>
      <c r="U6" s="20"/>
      <c r="V6" s="29"/>
      <c r="W6" s="29"/>
      <c r="X6" s="20"/>
      <c r="Y6" s="20"/>
      <c r="Z6" s="20"/>
      <c r="AA6" s="20"/>
      <c r="AB6" s="20"/>
      <c r="AC6" s="29"/>
      <c r="AD6" s="29"/>
      <c r="AE6" s="20"/>
      <c r="AF6" s="20"/>
      <c r="AG6" s="20"/>
      <c r="AH6" s="20"/>
      <c r="AI6" s="20"/>
      <c r="AJ6" s="29"/>
      <c r="AK6" s="29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17">
        <f t="shared" si="1"/>
        <v>0</v>
      </c>
      <c r="AK7" s="1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3"/>
      <c r="P8" s="3"/>
      <c r="Q8" s="2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12">
        <f t="shared" ref="AS8:AS73" si="2">SUM(G8:AR8)</f>
        <v>0</v>
      </c>
      <c r="AT8" s="2" t="s">
        <v>75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17">
        <f t="shared" si="7"/>
        <v>0</v>
      </c>
      <c r="P13" s="1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17">
        <f t="shared" si="7"/>
        <v>0</v>
      </c>
      <c r="W13" s="1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17">
        <f t="shared" si="7"/>
        <v>0</v>
      </c>
      <c r="AD13" s="17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17">
        <f t="shared" si="7"/>
        <v>0</v>
      </c>
      <c r="AK13" s="1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0</v>
      </c>
      <c r="AT13" s="2" t="s">
        <v>75</v>
      </c>
    </row>
    <row r="14" spans="1:46" s="2" customFormat="1" ht="13.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12">
        <f t="shared" si="2"/>
        <v>0</v>
      </c>
      <c r="AT14" s="2" t="s">
        <v>75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28">
        <f t="shared" si="9"/>
        <v>0</v>
      </c>
      <c r="P19" s="28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25">
        <f t="shared" si="9"/>
        <v>0</v>
      </c>
      <c r="W19" s="25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25">
        <f t="shared" si="9"/>
        <v>0</v>
      </c>
      <c r="AD19" s="25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0</v>
      </c>
      <c r="AH19" s="28">
        <f t="shared" si="9"/>
        <v>0</v>
      </c>
      <c r="AI19" s="28">
        <f t="shared" si="9"/>
        <v>0</v>
      </c>
      <c r="AJ19" s="25">
        <f t="shared" si="9"/>
        <v>0</v>
      </c>
      <c r="AK19" s="25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0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9"/>
      <c r="P21" s="29"/>
      <c r="Q21" s="20"/>
      <c r="R21" s="20"/>
      <c r="S21" s="20"/>
      <c r="T21" s="20"/>
      <c r="U21" s="20"/>
      <c r="V21" s="29"/>
      <c r="W21" s="29"/>
      <c r="X21" s="20"/>
      <c r="Y21" s="20"/>
      <c r="Z21" s="20"/>
      <c r="AA21" s="20"/>
      <c r="AB21" s="20"/>
      <c r="AC21" s="29"/>
      <c r="AD21" s="29"/>
      <c r="AE21" s="20"/>
      <c r="AF21" s="20"/>
      <c r="AG21" s="20"/>
      <c r="AH21" s="20"/>
      <c r="AI21" s="20"/>
      <c r="AJ21" s="29"/>
      <c r="AK21" s="29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0</v>
      </c>
      <c r="N22" s="17">
        <f t="shared" si="14"/>
        <v>0</v>
      </c>
      <c r="O22" s="17">
        <f t="shared" si="14"/>
        <v>0</v>
      </c>
      <c r="P22" s="17">
        <f t="shared" si="14"/>
        <v>0</v>
      </c>
      <c r="Q22" s="17">
        <f t="shared" si="14"/>
        <v>0</v>
      </c>
      <c r="R22" s="17">
        <f t="shared" si="14"/>
        <v>0</v>
      </c>
      <c r="S22" s="17">
        <f t="shared" si="14"/>
        <v>2000</v>
      </c>
      <c r="T22" s="17">
        <f t="shared" si="14"/>
        <v>988</v>
      </c>
      <c r="U22" s="17">
        <f t="shared" si="14"/>
        <v>901</v>
      </c>
      <c r="V22" s="17">
        <f t="shared" si="14"/>
        <v>0</v>
      </c>
      <c r="W22" s="17">
        <f t="shared" si="14"/>
        <v>0</v>
      </c>
      <c r="X22" s="17">
        <f t="shared" si="14"/>
        <v>0</v>
      </c>
      <c r="Y22" s="17">
        <f t="shared" si="14"/>
        <v>309</v>
      </c>
      <c r="Z22" s="17">
        <f t="shared" si="14"/>
        <v>203</v>
      </c>
      <c r="AA22" s="17">
        <f t="shared" si="14"/>
        <v>1609</v>
      </c>
      <c r="AB22" s="17">
        <f t="shared" si="14"/>
        <v>0</v>
      </c>
      <c r="AC22" s="17">
        <f t="shared" si="14"/>
        <v>0</v>
      </c>
      <c r="AD22" s="17">
        <f t="shared" si="14"/>
        <v>0</v>
      </c>
      <c r="AE22" s="17">
        <f t="shared" si="14"/>
        <v>575</v>
      </c>
      <c r="AF22" s="17">
        <f t="shared" si="14"/>
        <v>0</v>
      </c>
      <c r="AG22" s="17">
        <f t="shared" si="14"/>
        <v>413</v>
      </c>
      <c r="AH22" s="17">
        <f t="shared" si="14"/>
        <v>0</v>
      </c>
      <c r="AI22" s="17">
        <f t="shared" si="14"/>
        <v>62.3</v>
      </c>
      <c r="AJ22" s="17">
        <f t="shared" si="14"/>
        <v>0</v>
      </c>
      <c r="AK22" s="17">
        <f t="shared" si="14"/>
        <v>0</v>
      </c>
      <c r="AL22" s="17">
        <f t="shared" si="14"/>
        <v>870</v>
      </c>
      <c r="AM22" s="17">
        <f t="shared" si="14"/>
        <v>718</v>
      </c>
      <c r="AN22" s="17">
        <f t="shared" si="14"/>
        <v>0</v>
      </c>
      <c r="AO22" s="17">
        <f t="shared" si="14"/>
        <v>0</v>
      </c>
      <c r="AP22" s="17">
        <f t="shared" si="14"/>
        <v>0</v>
      </c>
      <c r="AQ22" s="17">
        <f t="shared" si="14"/>
        <v>0</v>
      </c>
      <c r="AR22" s="17">
        <f t="shared" si="14"/>
        <v>0</v>
      </c>
      <c r="AS22" s="18">
        <f>SUM(G22:AR22)</f>
        <v>8648.2999999999993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/>
      <c r="N23" s="3"/>
      <c r="O23" s="3"/>
      <c r="P23" s="3"/>
      <c r="Q23" s="23"/>
      <c r="R23" s="3"/>
      <c r="S23" s="3">
        <v>2000</v>
      </c>
      <c r="T23" s="3">
        <v>988</v>
      </c>
      <c r="U23" s="3">
        <f>86+780+35</f>
        <v>901</v>
      </c>
      <c r="V23" s="3"/>
      <c r="W23" s="3"/>
      <c r="X23" s="3"/>
      <c r="Y23" s="3">
        <v>309</v>
      </c>
      <c r="Z23" s="3">
        <f>157+46</f>
        <v>203</v>
      </c>
      <c r="AA23" s="3">
        <f>3.056+4.144+7.8+1594</f>
        <v>1609</v>
      </c>
      <c r="AB23" s="3"/>
      <c r="AC23" s="3"/>
      <c r="AD23" s="3"/>
      <c r="AE23" s="3">
        <f>94+166+315</f>
        <v>575</v>
      </c>
      <c r="AF23" s="3"/>
      <c r="AG23" s="3">
        <f>301+112</f>
        <v>413</v>
      </c>
      <c r="AH23" s="3"/>
      <c r="AI23" s="3">
        <f>3.3+59</f>
        <v>62.3</v>
      </c>
      <c r="AJ23" s="3"/>
      <c r="AK23" s="3"/>
      <c r="AL23" s="3">
        <v>870</v>
      </c>
      <c r="AM23" s="3">
        <f>96+622</f>
        <v>718</v>
      </c>
      <c r="AN23" s="3"/>
      <c r="AO23" s="3"/>
      <c r="AP23" s="3"/>
      <c r="AQ23" s="3"/>
      <c r="AR23" s="3"/>
      <c r="AS23" s="12">
        <f t="shared" si="2"/>
        <v>8648.2999999999993</v>
      </c>
      <c r="AT23" s="2" t="s">
        <v>75</v>
      </c>
    </row>
    <row r="24" spans="1:46" s="2" customFormat="1" ht="13.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3"/>
      <c r="P24" s="3"/>
      <c r="Q24" s="2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12">
        <f t="shared" si="2"/>
        <v>0</v>
      </c>
      <c r="AT24" s="2" t="s">
        <v>75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0</v>
      </c>
      <c r="O28" s="17">
        <f t="shared" si="16"/>
        <v>0</v>
      </c>
      <c r="P28" s="1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17">
        <f t="shared" si="16"/>
        <v>0</v>
      </c>
      <c r="W28" s="17">
        <f t="shared" si="16"/>
        <v>0</v>
      </c>
      <c r="X28" s="17">
        <f t="shared" si="16"/>
        <v>100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16"/>
        <v>0</v>
      </c>
      <c r="AC28" s="17">
        <f t="shared" si="16"/>
        <v>0</v>
      </c>
      <c r="AD28" s="17">
        <f t="shared" si="16"/>
        <v>0</v>
      </c>
      <c r="AE28" s="17">
        <f t="shared" si="16"/>
        <v>0</v>
      </c>
      <c r="AF28" s="17">
        <f t="shared" si="16"/>
        <v>0</v>
      </c>
      <c r="AG28" s="17">
        <f t="shared" si="16"/>
        <v>0</v>
      </c>
      <c r="AH28" s="17">
        <f t="shared" si="16"/>
        <v>0</v>
      </c>
      <c r="AI28" s="17">
        <f t="shared" si="16"/>
        <v>973</v>
      </c>
      <c r="AJ28" s="17">
        <f t="shared" si="16"/>
        <v>0</v>
      </c>
      <c r="AK28" s="17">
        <f t="shared" si="16"/>
        <v>0</v>
      </c>
      <c r="AL28" s="17">
        <f t="shared" si="16"/>
        <v>0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0</v>
      </c>
      <c r="AQ28" s="17">
        <f t="shared" si="16"/>
        <v>0</v>
      </c>
      <c r="AR28" s="17">
        <f t="shared" si="16"/>
        <v>0</v>
      </c>
      <c r="AS28" s="17">
        <f t="shared" si="2"/>
        <v>1073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v>100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>
        <v>973</v>
      </c>
      <c r="AJ29" s="3"/>
      <c r="AK29" s="3"/>
      <c r="AL29" s="3"/>
      <c r="AM29" s="3"/>
      <c r="AN29" s="3"/>
      <c r="AO29" s="3"/>
      <c r="AP29" s="3"/>
      <c r="AQ29" s="3"/>
      <c r="AR29" s="3"/>
      <c r="AS29" s="12">
        <f t="shared" si="2"/>
        <v>1073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0</v>
      </c>
      <c r="N34" s="28">
        <f t="shared" si="18"/>
        <v>0</v>
      </c>
      <c r="O34" s="25">
        <f t="shared" si="18"/>
        <v>0</v>
      </c>
      <c r="P34" s="25">
        <f t="shared" si="18"/>
        <v>0</v>
      </c>
      <c r="Q34" s="28">
        <f t="shared" si="18"/>
        <v>0</v>
      </c>
      <c r="R34" s="28">
        <f t="shared" si="18"/>
        <v>0</v>
      </c>
      <c r="S34" s="28">
        <f t="shared" si="18"/>
        <v>2000</v>
      </c>
      <c r="T34" s="28">
        <f t="shared" si="18"/>
        <v>988</v>
      </c>
      <c r="U34" s="28">
        <f t="shared" si="18"/>
        <v>901</v>
      </c>
      <c r="V34" s="25">
        <f t="shared" si="18"/>
        <v>0</v>
      </c>
      <c r="W34" s="25">
        <f t="shared" si="18"/>
        <v>0</v>
      </c>
      <c r="X34" s="28">
        <f t="shared" si="18"/>
        <v>-100</v>
      </c>
      <c r="Y34" s="28">
        <f t="shared" si="18"/>
        <v>309</v>
      </c>
      <c r="Z34" s="28">
        <f t="shared" si="18"/>
        <v>203</v>
      </c>
      <c r="AA34" s="28">
        <f t="shared" si="18"/>
        <v>1609</v>
      </c>
      <c r="AB34" s="28">
        <f t="shared" si="18"/>
        <v>0</v>
      </c>
      <c r="AC34" s="25">
        <f t="shared" si="18"/>
        <v>0</v>
      </c>
      <c r="AD34" s="25">
        <f t="shared" si="18"/>
        <v>0</v>
      </c>
      <c r="AE34" s="28">
        <f t="shared" si="18"/>
        <v>575</v>
      </c>
      <c r="AF34" s="28">
        <f t="shared" si="18"/>
        <v>0</v>
      </c>
      <c r="AG34" s="28">
        <f t="shared" si="18"/>
        <v>413</v>
      </c>
      <c r="AH34" s="28">
        <f t="shared" si="18"/>
        <v>0</v>
      </c>
      <c r="AI34" s="28">
        <f t="shared" si="18"/>
        <v>-910.7</v>
      </c>
      <c r="AJ34" s="25">
        <f t="shared" si="18"/>
        <v>0</v>
      </c>
      <c r="AK34" s="25">
        <f t="shared" si="18"/>
        <v>0</v>
      </c>
      <c r="AL34" s="28">
        <f t="shared" si="18"/>
        <v>870</v>
      </c>
      <c r="AM34" s="28">
        <f t="shared" si="18"/>
        <v>718</v>
      </c>
      <c r="AN34" s="28">
        <f t="shared" si="18"/>
        <v>0</v>
      </c>
      <c r="AO34" s="28">
        <f t="shared" si="18"/>
        <v>0</v>
      </c>
      <c r="AP34" s="28">
        <f t="shared" si="18"/>
        <v>0</v>
      </c>
      <c r="AQ34" s="28">
        <f t="shared" si="18"/>
        <v>0</v>
      </c>
      <c r="AR34" s="28">
        <f t="shared" si="18"/>
        <v>0</v>
      </c>
      <c r="AS34" s="28">
        <f t="shared" si="2"/>
        <v>7575.3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9"/>
      <c r="P36" s="29"/>
      <c r="Q36" s="20"/>
      <c r="R36" s="20"/>
      <c r="S36" s="20"/>
      <c r="T36" s="20"/>
      <c r="U36" s="20"/>
      <c r="V36" s="29"/>
      <c r="W36" s="29"/>
      <c r="X36" s="20"/>
      <c r="Y36" s="20"/>
      <c r="Z36" s="20"/>
      <c r="AA36" s="20"/>
      <c r="AB36" s="20"/>
      <c r="AC36" s="29"/>
      <c r="AD36" s="29"/>
      <c r="AE36" s="20"/>
      <c r="AF36" s="20"/>
      <c r="AG36" s="20"/>
      <c r="AH36" s="20"/>
      <c r="AI36" s="20"/>
      <c r="AJ36" s="29"/>
      <c r="AK36" s="29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0</v>
      </c>
      <c r="M37" s="17">
        <f t="shared" si="20"/>
        <v>0</v>
      </c>
      <c r="N37" s="17">
        <f t="shared" si="20"/>
        <v>0</v>
      </c>
      <c r="O37" s="17">
        <f t="shared" si="20"/>
        <v>0</v>
      </c>
      <c r="P37" s="1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1261</v>
      </c>
      <c r="T37" s="17">
        <f t="shared" si="20"/>
        <v>0</v>
      </c>
      <c r="U37" s="17">
        <f t="shared" si="20"/>
        <v>0</v>
      </c>
      <c r="V37" s="17">
        <f t="shared" si="20"/>
        <v>0</v>
      </c>
      <c r="W37" s="17">
        <f t="shared" si="20"/>
        <v>0</v>
      </c>
      <c r="X37" s="17">
        <f t="shared" si="20"/>
        <v>0</v>
      </c>
      <c r="Y37" s="17">
        <f t="shared" si="20"/>
        <v>0</v>
      </c>
      <c r="Z37" s="17">
        <f t="shared" si="20"/>
        <v>0</v>
      </c>
      <c r="AA37" s="17">
        <f t="shared" si="20"/>
        <v>0</v>
      </c>
      <c r="AB37" s="17">
        <f t="shared" si="20"/>
        <v>0</v>
      </c>
      <c r="AC37" s="17">
        <f t="shared" si="20"/>
        <v>0</v>
      </c>
      <c r="AD37" s="17">
        <f t="shared" si="20"/>
        <v>0</v>
      </c>
      <c r="AE37" s="17">
        <f t="shared" si="20"/>
        <v>0</v>
      </c>
      <c r="AF37" s="17">
        <f t="shared" si="20"/>
        <v>0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17">
        <f t="shared" si="20"/>
        <v>0</v>
      </c>
      <c r="AK37" s="1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1261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/>
      <c r="M38" s="3"/>
      <c r="N38" s="3"/>
      <c r="O38" s="3"/>
      <c r="P38" s="3"/>
      <c r="Q38" s="23"/>
      <c r="R38" s="3"/>
      <c r="S38" s="3">
        <v>1261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12">
        <f t="shared" si="2"/>
        <v>1261</v>
      </c>
      <c r="AT38" s="2" t="s">
        <v>75</v>
      </c>
    </row>
    <row r="39" spans="1:46" s="2" customFormat="1" ht="13.5" hidden="1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/>
      <c r="M39" s="3"/>
      <c r="N39" s="3"/>
      <c r="O39" s="3"/>
      <c r="P39" s="3"/>
      <c r="Q39" s="2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12">
        <f t="shared" si="2"/>
        <v>0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collapsed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J43" si="21">G44+G50+G56+G68+G76+G80+G86+G92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>K44+K50+K56+K68+K76+K80+K86+K92</f>
        <v>0</v>
      </c>
      <c r="L43" s="17">
        <f t="shared" ref="L43:AO43" si="22">L44+L50+L56+L68+L76+L80+L86+L92</f>
        <v>0</v>
      </c>
      <c r="M43" s="17">
        <f t="shared" si="22"/>
        <v>45</v>
      </c>
      <c r="N43" s="17">
        <f t="shared" si="22"/>
        <v>176</v>
      </c>
      <c r="O43" s="17">
        <f t="shared" si="22"/>
        <v>0</v>
      </c>
      <c r="P43" s="17">
        <f t="shared" si="22"/>
        <v>0</v>
      </c>
      <c r="Q43" s="17">
        <f t="shared" si="22"/>
        <v>90</v>
      </c>
      <c r="R43" s="17">
        <f t="shared" si="22"/>
        <v>5</v>
      </c>
      <c r="S43" s="17">
        <f t="shared" si="22"/>
        <v>0</v>
      </c>
      <c r="T43" s="17">
        <f t="shared" si="22"/>
        <v>802</v>
      </c>
      <c r="U43" s="17">
        <f t="shared" si="22"/>
        <v>46</v>
      </c>
      <c r="V43" s="17">
        <f t="shared" si="22"/>
        <v>0</v>
      </c>
      <c r="W43" s="17">
        <f t="shared" si="22"/>
        <v>0</v>
      </c>
      <c r="X43" s="17">
        <f t="shared" si="22"/>
        <v>127</v>
      </c>
      <c r="Y43" s="17">
        <f t="shared" si="22"/>
        <v>0</v>
      </c>
      <c r="Z43" s="17">
        <f t="shared" si="22"/>
        <v>118.2</v>
      </c>
      <c r="AA43" s="17">
        <f t="shared" si="22"/>
        <v>77</v>
      </c>
      <c r="AB43" s="17">
        <f t="shared" si="22"/>
        <v>88</v>
      </c>
      <c r="AC43" s="17">
        <f t="shared" si="22"/>
        <v>0</v>
      </c>
      <c r="AD43" s="17">
        <f t="shared" si="22"/>
        <v>0</v>
      </c>
      <c r="AE43" s="17">
        <f t="shared" si="22"/>
        <v>421</v>
      </c>
      <c r="AF43" s="17">
        <f t="shared" si="22"/>
        <v>131</v>
      </c>
      <c r="AG43" s="17">
        <f t="shared" si="22"/>
        <v>69.5</v>
      </c>
      <c r="AH43" s="17">
        <f t="shared" si="22"/>
        <v>36</v>
      </c>
      <c r="AI43" s="17">
        <f t="shared" si="22"/>
        <v>24.276</v>
      </c>
      <c r="AJ43" s="17">
        <f t="shared" si="22"/>
        <v>0</v>
      </c>
      <c r="AK43" s="17">
        <f t="shared" si="22"/>
        <v>0</v>
      </c>
      <c r="AL43" s="17">
        <f t="shared" si="22"/>
        <v>121.5</v>
      </c>
      <c r="AM43" s="17">
        <f t="shared" si="22"/>
        <v>317</v>
      </c>
      <c r="AN43" s="17">
        <f t="shared" si="22"/>
        <v>0</v>
      </c>
      <c r="AO43" s="17">
        <f t="shared" si="22"/>
        <v>0</v>
      </c>
      <c r="AP43" s="17">
        <f t="shared" ref="AP43:AR43" si="23">AP44+AP50+AP56+AP68+AP76+AP80+AP86+AP92</f>
        <v>0</v>
      </c>
      <c r="AQ43" s="17">
        <f t="shared" si="23"/>
        <v>0</v>
      </c>
      <c r="AR43" s="17">
        <f t="shared" si="23"/>
        <v>0</v>
      </c>
      <c r="AS43" s="17">
        <f t="shared" si="2"/>
        <v>2694.4759999999997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4">SUM(G45:G49)</f>
        <v>0</v>
      </c>
      <c r="H44" s="38">
        <f t="shared" si="24"/>
        <v>0</v>
      </c>
      <c r="I44" s="38">
        <f t="shared" si="24"/>
        <v>0</v>
      </c>
      <c r="J44" s="38">
        <f t="shared" si="24"/>
        <v>0</v>
      </c>
      <c r="K44" s="38">
        <f>SUM(K45:K49)</f>
        <v>0</v>
      </c>
      <c r="L44" s="38">
        <f t="shared" ref="L44:AO44" si="25">SUM(L45:L49)</f>
        <v>0</v>
      </c>
      <c r="M44" s="38">
        <f t="shared" si="25"/>
        <v>0</v>
      </c>
      <c r="N44" s="38">
        <f t="shared" si="25"/>
        <v>0</v>
      </c>
      <c r="O44" s="38">
        <f t="shared" si="25"/>
        <v>0</v>
      </c>
      <c r="P44" s="38">
        <f t="shared" si="25"/>
        <v>0</v>
      </c>
      <c r="Q44" s="38">
        <f t="shared" si="25"/>
        <v>0</v>
      </c>
      <c r="R44" s="38">
        <f t="shared" si="25"/>
        <v>0</v>
      </c>
      <c r="S44" s="38">
        <f t="shared" si="25"/>
        <v>0</v>
      </c>
      <c r="T44" s="38">
        <f t="shared" si="25"/>
        <v>0</v>
      </c>
      <c r="U44" s="38">
        <f t="shared" si="25"/>
        <v>0</v>
      </c>
      <c r="V44" s="38">
        <f t="shared" si="25"/>
        <v>0</v>
      </c>
      <c r="W44" s="38">
        <f t="shared" si="25"/>
        <v>0</v>
      </c>
      <c r="X44" s="38">
        <f t="shared" si="25"/>
        <v>0</v>
      </c>
      <c r="Y44" s="38">
        <f t="shared" si="25"/>
        <v>0</v>
      </c>
      <c r="Z44" s="38">
        <f t="shared" si="25"/>
        <v>0</v>
      </c>
      <c r="AA44" s="38">
        <f t="shared" si="25"/>
        <v>0</v>
      </c>
      <c r="AB44" s="38">
        <f t="shared" si="25"/>
        <v>0</v>
      </c>
      <c r="AC44" s="38">
        <f t="shared" si="25"/>
        <v>0</v>
      </c>
      <c r="AD44" s="38">
        <f t="shared" si="25"/>
        <v>0</v>
      </c>
      <c r="AE44" s="38">
        <f t="shared" si="25"/>
        <v>250</v>
      </c>
      <c r="AF44" s="38">
        <f t="shared" si="25"/>
        <v>0</v>
      </c>
      <c r="AG44" s="38">
        <f t="shared" si="25"/>
        <v>0</v>
      </c>
      <c r="AH44" s="38">
        <f t="shared" si="25"/>
        <v>0</v>
      </c>
      <c r="AI44" s="38">
        <f t="shared" si="25"/>
        <v>0</v>
      </c>
      <c r="AJ44" s="38">
        <f t="shared" si="25"/>
        <v>0</v>
      </c>
      <c r="AK44" s="38">
        <f t="shared" si="25"/>
        <v>0</v>
      </c>
      <c r="AL44" s="38">
        <f t="shared" si="25"/>
        <v>0</v>
      </c>
      <c r="AM44" s="38">
        <f t="shared" si="25"/>
        <v>0</v>
      </c>
      <c r="AN44" s="38">
        <f t="shared" si="25"/>
        <v>0</v>
      </c>
      <c r="AO44" s="38">
        <f t="shared" si="25"/>
        <v>0</v>
      </c>
      <c r="AP44" s="38">
        <f t="shared" ref="AP44:AR44" si="26">SUM(AP45:AP49)</f>
        <v>0</v>
      </c>
      <c r="AQ44" s="38">
        <f t="shared" si="26"/>
        <v>0</v>
      </c>
      <c r="AR44" s="38">
        <f t="shared" si="26"/>
        <v>0</v>
      </c>
      <c r="AS44" s="39">
        <f t="shared" si="2"/>
        <v>250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113</v>
      </c>
      <c r="F45" s="11"/>
      <c r="G45" s="11"/>
      <c r="H45" s="11"/>
      <c r="I45" s="11"/>
      <c r="J45" s="11"/>
      <c r="K45" s="3"/>
      <c r="L45" s="3"/>
      <c r="M45" s="3"/>
      <c r="N45" s="3"/>
      <c r="O45" s="3"/>
      <c r="P45" s="3"/>
      <c r="Q45" s="3"/>
      <c r="R45" s="3"/>
      <c r="S45" s="3"/>
      <c r="T45" s="3" t="s">
        <v>115</v>
      </c>
      <c r="U45" s="5" t="s">
        <v>114</v>
      </c>
      <c r="V45" s="5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12">
        <f t="shared" si="2"/>
        <v>0</v>
      </c>
      <c r="AT45" s="2" t="s">
        <v>75</v>
      </c>
    </row>
    <row r="46" spans="1:46" s="2" customFormat="1" ht="13.5" hidden="1" customHeigh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11"/>
      <c r="H46" s="11"/>
      <c r="I46" s="11"/>
      <c r="J46" s="11"/>
      <c r="K46" s="3"/>
      <c r="L46" s="3"/>
      <c r="M46" s="3"/>
      <c r="N46" s="3"/>
      <c r="O46" s="3"/>
      <c r="P46" s="3"/>
      <c r="Q46" s="3"/>
      <c r="R46" s="3"/>
      <c r="S46" s="3"/>
      <c r="T46" s="3">
        <v>0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12">
        <f t="shared" si="2"/>
        <v>0</v>
      </c>
    </row>
    <row r="47" spans="1:46" ht="13.5" customHeight="1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9"/>
      <c r="H47" s="9"/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>
        <v>250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f t="shared" si="2"/>
        <v>250</v>
      </c>
      <c r="AT47" s="2" t="s">
        <v>75</v>
      </c>
    </row>
    <row r="48" spans="1:46" ht="14.25" hidden="1" customHeight="1" outlineLevel="1" x14ac:dyDescent="0.25">
      <c r="B48" s="2"/>
      <c r="C48" s="14" t="s">
        <v>56</v>
      </c>
      <c r="D48" s="7"/>
      <c r="E48" s="13"/>
      <c r="F48" s="9"/>
      <c r="G48" s="9"/>
      <c r="H48" s="9"/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>
        <f t="shared" si="2"/>
        <v>0</v>
      </c>
      <c r="AT48" s="2"/>
    </row>
    <row r="49" spans="1:48" ht="14.25" hidden="1" customHeight="1" outlineLevel="1" x14ac:dyDescent="0.25">
      <c r="B49" s="2"/>
      <c r="C49" s="14" t="s">
        <v>56</v>
      </c>
      <c r="D49" s="7"/>
      <c r="E49" s="13"/>
      <c r="F49" s="9"/>
      <c r="G49" s="9"/>
      <c r="H49" s="9"/>
      <c r="I49" s="9"/>
      <c r="J49" s="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>
        <f t="shared" si="2"/>
        <v>0</v>
      </c>
      <c r="AT49" s="2"/>
    </row>
    <row r="50" spans="1:48" ht="13.5" customHeight="1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 t="shared" ref="G50:J50" si="27">SUM(G51:G55)</f>
        <v>0</v>
      </c>
      <c r="H50" s="38">
        <f t="shared" si="27"/>
        <v>0</v>
      </c>
      <c r="I50" s="38">
        <f t="shared" si="27"/>
        <v>0</v>
      </c>
      <c r="J50" s="38">
        <f t="shared" si="27"/>
        <v>0</v>
      </c>
      <c r="K50" s="38">
        <f>SUM(K51:K55)</f>
        <v>0</v>
      </c>
      <c r="L50" s="38">
        <f t="shared" ref="L50:AR50" si="28">SUM(L51:L55)</f>
        <v>0</v>
      </c>
      <c r="M50" s="38">
        <f t="shared" si="28"/>
        <v>0</v>
      </c>
      <c r="N50" s="38">
        <f t="shared" si="28"/>
        <v>0</v>
      </c>
      <c r="O50" s="38">
        <f t="shared" si="28"/>
        <v>0</v>
      </c>
      <c r="P50" s="38">
        <f t="shared" si="28"/>
        <v>0</v>
      </c>
      <c r="Q50" s="38">
        <f t="shared" si="28"/>
        <v>0</v>
      </c>
      <c r="R50" s="38">
        <f t="shared" si="28"/>
        <v>0</v>
      </c>
      <c r="S50" s="38">
        <f t="shared" si="28"/>
        <v>0</v>
      </c>
      <c r="T50" s="38">
        <f t="shared" si="28"/>
        <v>0</v>
      </c>
      <c r="U50" s="38">
        <f t="shared" si="28"/>
        <v>0</v>
      </c>
      <c r="V50" s="38">
        <f t="shared" si="28"/>
        <v>0</v>
      </c>
      <c r="W50" s="38">
        <f t="shared" si="28"/>
        <v>0</v>
      </c>
      <c r="X50" s="38">
        <f t="shared" si="28"/>
        <v>0</v>
      </c>
      <c r="Y50" s="38">
        <f t="shared" si="28"/>
        <v>0</v>
      </c>
      <c r="Z50" s="38">
        <f t="shared" si="28"/>
        <v>0</v>
      </c>
      <c r="AA50" s="38">
        <f t="shared" si="28"/>
        <v>0</v>
      </c>
      <c r="AB50" s="38">
        <f t="shared" si="28"/>
        <v>0</v>
      </c>
      <c r="AC50" s="38">
        <f t="shared" si="28"/>
        <v>0</v>
      </c>
      <c r="AD50" s="38">
        <f t="shared" si="28"/>
        <v>0</v>
      </c>
      <c r="AE50" s="38">
        <f t="shared" si="28"/>
        <v>0</v>
      </c>
      <c r="AF50" s="38">
        <f t="shared" si="28"/>
        <v>0</v>
      </c>
      <c r="AG50" s="38">
        <f t="shared" si="28"/>
        <v>0</v>
      </c>
      <c r="AH50" s="38">
        <f t="shared" si="28"/>
        <v>0</v>
      </c>
      <c r="AI50" s="38">
        <f t="shared" si="28"/>
        <v>0</v>
      </c>
      <c r="AJ50" s="38">
        <f t="shared" si="28"/>
        <v>0</v>
      </c>
      <c r="AK50" s="38">
        <f t="shared" si="28"/>
        <v>0</v>
      </c>
      <c r="AL50" s="38">
        <f t="shared" si="28"/>
        <v>0</v>
      </c>
      <c r="AM50" s="38">
        <f t="shared" si="28"/>
        <v>255</v>
      </c>
      <c r="AN50" s="38">
        <f t="shared" si="28"/>
        <v>0</v>
      </c>
      <c r="AO50" s="38">
        <f t="shared" si="28"/>
        <v>0</v>
      </c>
      <c r="AP50" s="38">
        <f t="shared" si="28"/>
        <v>0</v>
      </c>
      <c r="AQ50" s="38">
        <f t="shared" si="28"/>
        <v>0</v>
      </c>
      <c r="AR50" s="38">
        <f t="shared" si="28"/>
        <v>0</v>
      </c>
      <c r="AS50" s="39">
        <f t="shared" si="2"/>
        <v>255</v>
      </c>
      <c r="AT50" s="2" t="s">
        <v>75</v>
      </c>
      <c r="AU50" s="1" t="s">
        <v>62</v>
      </c>
    </row>
    <row r="51" spans="1:48" ht="14.25" customHeight="1" outlineLevel="1" x14ac:dyDescent="0.25">
      <c r="B51" s="2"/>
      <c r="C51" s="14" t="s">
        <v>56</v>
      </c>
      <c r="D51" s="7"/>
      <c r="E51" s="10" t="s">
        <v>111</v>
      </c>
      <c r="F51" s="11"/>
      <c r="G51" s="11"/>
      <c r="H51" s="11"/>
      <c r="I51" s="11"/>
      <c r="J51" s="11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>
        <v>55</v>
      </c>
      <c r="AN51" s="3"/>
      <c r="AO51" s="3"/>
      <c r="AP51" s="3"/>
      <c r="AQ51" s="3"/>
      <c r="AR51" s="3"/>
      <c r="AS51" s="12">
        <f t="shared" si="2"/>
        <v>55</v>
      </c>
      <c r="AT51" s="2" t="s">
        <v>75</v>
      </c>
    </row>
    <row r="52" spans="1:48" ht="13.5" customHeight="1" outlineLevel="1" x14ac:dyDescent="0.25">
      <c r="B52" s="2" t="s">
        <v>75</v>
      </c>
      <c r="C52" s="14" t="s">
        <v>56</v>
      </c>
      <c r="D52" s="7"/>
      <c r="E52" s="10" t="s">
        <v>112</v>
      </c>
      <c r="F52" s="11"/>
      <c r="G52" s="11"/>
      <c r="H52" s="11"/>
      <c r="I52" s="11"/>
      <c r="J52" s="11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  <c r="AG52" s="3"/>
      <c r="AH52" s="3"/>
      <c r="AI52" s="3"/>
      <c r="AJ52" s="3"/>
      <c r="AK52" s="3"/>
      <c r="AL52" s="3"/>
      <c r="AM52" s="3">
        <v>200</v>
      </c>
      <c r="AN52" s="3"/>
      <c r="AO52" s="3"/>
      <c r="AP52" s="3"/>
      <c r="AQ52" s="3"/>
      <c r="AR52" s="3"/>
      <c r="AS52" s="12">
        <f t="shared" si="2"/>
        <v>200</v>
      </c>
      <c r="AT52" s="2" t="s">
        <v>75</v>
      </c>
    </row>
    <row r="53" spans="1:48" ht="13.5" hidden="1" customHeight="1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11"/>
      <c r="H53" s="11"/>
      <c r="I53" s="11"/>
      <c r="J53" s="11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12">
        <f t="shared" si="2"/>
        <v>0</v>
      </c>
      <c r="AT53" s="2"/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64</v>
      </c>
      <c r="F54" s="11"/>
      <c r="G54" s="11"/>
      <c r="H54" s="11"/>
      <c r="I54" s="11"/>
      <c r="J54" s="1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4.25" hidden="1" customHeight="1" outlineLevel="1" x14ac:dyDescent="0.25">
      <c r="B55" s="2"/>
      <c r="C55" s="14" t="s">
        <v>56</v>
      </c>
      <c r="D55" s="7"/>
      <c r="E55" s="10"/>
      <c r="F55" s="11"/>
      <c r="G55" s="11"/>
      <c r="H55" s="11"/>
      <c r="I55" s="11"/>
      <c r="J55" s="1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3.5" customHeight="1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 t="shared" ref="G56:J56" si="29">SUM(G57:G67)</f>
        <v>0</v>
      </c>
      <c r="H56" s="38">
        <f t="shared" si="29"/>
        <v>0</v>
      </c>
      <c r="I56" s="38">
        <f t="shared" si="29"/>
        <v>0</v>
      </c>
      <c r="J56" s="38">
        <f t="shared" si="29"/>
        <v>0</v>
      </c>
      <c r="K56" s="38">
        <f>SUM(K57:K67)</f>
        <v>0</v>
      </c>
      <c r="L56" s="38">
        <f t="shared" ref="L56:AR56" si="30">SUM(L57:L67)</f>
        <v>0</v>
      </c>
      <c r="M56" s="38">
        <f t="shared" si="30"/>
        <v>0</v>
      </c>
      <c r="N56" s="38">
        <f t="shared" si="30"/>
        <v>0</v>
      </c>
      <c r="O56" s="38">
        <f t="shared" si="30"/>
        <v>0</v>
      </c>
      <c r="P56" s="38">
        <f t="shared" si="30"/>
        <v>0</v>
      </c>
      <c r="Q56" s="38">
        <f t="shared" si="30"/>
        <v>0</v>
      </c>
      <c r="R56" s="38">
        <f t="shared" si="30"/>
        <v>0</v>
      </c>
      <c r="S56" s="38">
        <f t="shared" si="30"/>
        <v>0</v>
      </c>
      <c r="T56" s="38">
        <f t="shared" si="30"/>
        <v>112</v>
      </c>
      <c r="U56" s="38">
        <f t="shared" si="30"/>
        <v>0</v>
      </c>
      <c r="V56" s="38">
        <f t="shared" si="30"/>
        <v>0</v>
      </c>
      <c r="W56" s="38">
        <f t="shared" si="30"/>
        <v>0</v>
      </c>
      <c r="X56" s="38">
        <f t="shared" si="30"/>
        <v>72</v>
      </c>
      <c r="Y56" s="38">
        <f t="shared" si="30"/>
        <v>0</v>
      </c>
      <c r="Z56" s="38">
        <f t="shared" si="30"/>
        <v>27.2</v>
      </c>
      <c r="AA56" s="38">
        <f t="shared" si="30"/>
        <v>67</v>
      </c>
      <c r="AB56" s="38">
        <f t="shared" si="30"/>
        <v>43</v>
      </c>
      <c r="AC56" s="38">
        <f t="shared" si="30"/>
        <v>0</v>
      </c>
      <c r="AD56" s="38">
        <f t="shared" si="30"/>
        <v>0</v>
      </c>
      <c r="AE56" s="38">
        <f t="shared" si="30"/>
        <v>101</v>
      </c>
      <c r="AF56" s="38">
        <f t="shared" si="30"/>
        <v>131</v>
      </c>
      <c r="AG56" s="38">
        <f t="shared" si="30"/>
        <v>69.5</v>
      </c>
      <c r="AH56" s="38">
        <f t="shared" si="30"/>
        <v>36</v>
      </c>
      <c r="AI56" s="38">
        <f t="shared" si="30"/>
        <v>24.276</v>
      </c>
      <c r="AJ56" s="38">
        <f t="shared" si="30"/>
        <v>0</v>
      </c>
      <c r="AK56" s="38">
        <f t="shared" si="30"/>
        <v>0</v>
      </c>
      <c r="AL56" s="38">
        <f t="shared" si="30"/>
        <v>66.5</v>
      </c>
      <c r="AM56" s="38">
        <f t="shared" si="30"/>
        <v>0</v>
      </c>
      <c r="AN56" s="38">
        <f t="shared" si="30"/>
        <v>0</v>
      </c>
      <c r="AO56" s="38">
        <f t="shared" si="30"/>
        <v>0</v>
      </c>
      <c r="AP56" s="38">
        <f t="shared" si="30"/>
        <v>0</v>
      </c>
      <c r="AQ56" s="38">
        <f t="shared" si="30"/>
        <v>0</v>
      </c>
      <c r="AR56" s="38">
        <f t="shared" si="30"/>
        <v>0</v>
      </c>
      <c r="AS56" s="39">
        <f t="shared" si="2"/>
        <v>749.476</v>
      </c>
      <c r="AT56" s="2" t="s">
        <v>75</v>
      </c>
    </row>
    <row r="57" spans="1:48" ht="13.5" customHeight="1" outlineLevel="1" x14ac:dyDescent="0.25">
      <c r="B57" s="2" t="s">
        <v>75</v>
      </c>
      <c r="C57" s="14" t="s">
        <v>56</v>
      </c>
      <c r="D57" s="7"/>
      <c r="E57" s="10" t="s">
        <v>8</v>
      </c>
      <c r="F57" s="11"/>
      <c r="G57" s="11"/>
      <c r="H57" s="11"/>
      <c r="I57" s="11"/>
      <c r="J57" s="1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v>24.276</v>
      </c>
      <c r="AJ57" s="3"/>
      <c r="AK57" s="3"/>
      <c r="AL57" s="3"/>
      <c r="AM57" s="3"/>
      <c r="AN57" s="3"/>
      <c r="AO57" s="3"/>
      <c r="AP57" s="3"/>
      <c r="AQ57" s="3"/>
      <c r="AR57" s="3"/>
      <c r="AS57" s="12">
        <f t="shared" si="2"/>
        <v>24.276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104</v>
      </c>
      <c r="F58" s="11"/>
      <c r="G58" s="11"/>
      <c r="H58" s="11"/>
      <c r="I58" s="11"/>
      <c r="J58" s="1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>
        <v>66.5</v>
      </c>
      <c r="AM58" s="3"/>
      <c r="AN58" s="3"/>
      <c r="AO58" s="3"/>
      <c r="AP58" s="3"/>
      <c r="AQ58" s="3"/>
      <c r="AR58" s="3"/>
      <c r="AS58" s="12">
        <f t="shared" si="2"/>
        <v>66.5</v>
      </c>
      <c r="AT58" s="2" t="s">
        <v>75</v>
      </c>
      <c r="AU58" s="1">
        <v>27500</v>
      </c>
      <c r="AV58" s="1">
        <f>AU58/1000</f>
        <v>27.5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72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12">
        <f t="shared" si="2"/>
        <v>72</v>
      </c>
      <c r="AT59" s="2" t="s">
        <v>75</v>
      </c>
      <c r="AU59" s="1">
        <v>29726</v>
      </c>
      <c r="AV59" s="1">
        <f t="shared" ref="AV59:AV67" si="31">AU59/1000</f>
        <v>29.725999999999999</v>
      </c>
    </row>
    <row r="60" spans="1:48" ht="13.5" customHeight="1" outlineLevel="1" x14ac:dyDescent="0.25">
      <c r="B60" s="2" t="s">
        <v>75</v>
      </c>
      <c r="C60" s="14" t="s">
        <v>56</v>
      </c>
      <c r="D60" s="7"/>
      <c r="E60" s="10" t="s">
        <v>98</v>
      </c>
      <c r="F60" s="11"/>
      <c r="G60" s="11"/>
      <c r="H60" s="11"/>
      <c r="I60" s="11"/>
      <c r="J60" s="1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>
        <v>36</v>
      </c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12">
        <f t="shared" si="2"/>
        <v>36</v>
      </c>
      <c r="AT60" s="2" t="s">
        <v>75</v>
      </c>
      <c r="AU60" s="1">
        <v>8150</v>
      </c>
      <c r="AV60" s="1">
        <f t="shared" si="31"/>
        <v>8.15</v>
      </c>
    </row>
    <row r="61" spans="1:48" ht="13.5" customHeight="1" outlineLevel="1" x14ac:dyDescent="0.25">
      <c r="B61" s="2" t="s">
        <v>75</v>
      </c>
      <c r="C61" s="14" t="s">
        <v>56</v>
      </c>
      <c r="D61" s="7"/>
      <c r="E61" s="10" t="s">
        <v>99</v>
      </c>
      <c r="F61" s="11"/>
      <c r="G61" s="11"/>
      <c r="H61" s="11"/>
      <c r="I61" s="11"/>
      <c r="J61" s="1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>
        <v>69.5</v>
      </c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12">
        <f t="shared" si="2"/>
        <v>69.5</v>
      </c>
      <c r="AT61" s="2" t="s">
        <v>75</v>
      </c>
      <c r="AU61" s="1">
        <v>18800</v>
      </c>
      <c r="AV61" s="1">
        <f t="shared" si="31"/>
        <v>18.8</v>
      </c>
    </row>
    <row r="62" spans="1:48" ht="13.5" customHeight="1" outlineLevel="1" x14ac:dyDescent="0.25">
      <c r="B62" s="2" t="s">
        <v>75</v>
      </c>
      <c r="C62" s="14" t="s">
        <v>56</v>
      </c>
      <c r="D62" s="7"/>
      <c r="E62" s="10" t="s">
        <v>102</v>
      </c>
      <c r="F62" s="11"/>
      <c r="G62" s="11"/>
      <c r="H62" s="11"/>
      <c r="I62" s="11"/>
      <c r="J62" s="11"/>
      <c r="K62" s="3"/>
      <c r="L62" s="3"/>
      <c r="M62" s="3"/>
      <c r="N62" s="3"/>
      <c r="O62" s="3"/>
      <c r="P62" s="3"/>
      <c r="Q62" s="3"/>
      <c r="R62" s="3"/>
      <c r="S62" s="3"/>
      <c r="T62" s="3">
        <v>112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12">
        <f t="shared" si="2"/>
        <v>112</v>
      </c>
      <c r="AT62" s="2" t="s">
        <v>75</v>
      </c>
      <c r="AU62" s="1">
        <v>26850</v>
      </c>
      <c r="AV62" s="1">
        <f t="shared" si="31"/>
        <v>26.85</v>
      </c>
    </row>
    <row r="63" spans="1:48" ht="13.5" customHeight="1" outlineLevel="1" x14ac:dyDescent="0.25">
      <c r="B63" s="2" t="s">
        <v>75</v>
      </c>
      <c r="C63" s="14" t="s">
        <v>56</v>
      </c>
      <c r="D63" s="7"/>
      <c r="E63" s="10" t="s">
        <v>99</v>
      </c>
      <c r="F63" s="11"/>
      <c r="G63" s="11"/>
      <c r="H63" s="11"/>
      <c r="I63" s="11"/>
      <c r="J63" s="1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>
        <v>27.2</v>
      </c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4"/>
      <c r="AM63" s="3"/>
      <c r="AN63" s="3"/>
      <c r="AO63" s="3"/>
      <c r="AP63" s="3"/>
      <c r="AQ63" s="3"/>
      <c r="AR63" s="3"/>
      <c r="AS63" s="12">
        <f t="shared" si="2"/>
        <v>27.2</v>
      </c>
      <c r="AT63" s="2" t="s">
        <v>75</v>
      </c>
      <c r="AU63" s="1">
        <v>27178</v>
      </c>
      <c r="AV63" s="1">
        <f t="shared" si="31"/>
        <v>27.178000000000001</v>
      </c>
    </row>
    <row r="64" spans="1:48" ht="13.5" customHeight="1" outlineLevel="1" x14ac:dyDescent="0.25">
      <c r="B64" s="2" t="s">
        <v>75</v>
      </c>
      <c r="C64" s="14" t="s">
        <v>56</v>
      </c>
      <c r="D64" s="7"/>
      <c r="E64" s="10" t="s">
        <v>5</v>
      </c>
      <c r="F64" s="11"/>
      <c r="G64" s="11"/>
      <c r="H64" s="11"/>
      <c r="I64" s="11"/>
      <c r="J64" s="1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>
        <v>131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12">
        <f t="shared" si="2"/>
        <v>131</v>
      </c>
      <c r="AT64" s="2" t="s">
        <v>75</v>
      </c>
      <c r="AV64" s="1">
        <f t="shared" si="31"/>
        <v>0</v>
      </c>
    </row>
    <row r="65" spans="1:48" ht="13.5" customHeight="1" outlineLevel="1" x14ac:dyDescent="0.25">
      <c r="B65" s="2" t="s">
        <v>75</v>
      </c>
      <c r="C65" s="14" t="s">
        <v>56</v>
      </c>
      <c r="D65" s="7"/>
      <c r="E65" s="10" t="s">
        <v>101</v>
      </c>
      <c r="F65" s="11"/>
      <c r="G65" s="11"/>
      <c r="H65" s="11"/>
      <c r="I65" s="11"/>
      <c r="J65" s="1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101</v>
      </c>
      <c r="AF65" s="4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12">
        <f t="shared" si="2"/>
        <v>101</v>
      </c>
      <c r="AT65" s="2" t="s">
        <v>75</v>
      </c>
      <c r="AU65" s="1">
        <v>41617</v>
      </c>
      <c r="AV65" s="1">
        <f t="shared" si="31"/>
        <v>41.616999999999997</v>
      </c>
    </row>
    <row r="66" spans="1:48" ht="14.25" customHeight="1" outlineLevel="1" x14ac:dyDescent="0.25">
      <c r="B66" s="2" t="s">
        <v>75</v>
      </c>
      <c r="C66" s="14" t="s">
        <v>56</v>
      </c>
      <c r="D66" s="7"/>
      <c r="E66" s="10" t="s">
        <v>97</v>
      </c>
      <c r="F66" s="11"/>
      <c r="G66" s="11"/>
      <c r="H66" s="11"/>
      <c r="I66" s="11"/>
      <c r="J66" s="1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v>67</v>
      </c>
      <c r="AB66" s="3"/>
      <c r="AC66" s="3"/>
      <c r="AD66" s="3"/>
      <c r="AE66" s="3"/>
      <c r="AF66" s="4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12">
        <f t="shared" si="2"/>
        <v>67</v>
      </c>
      <c r="AT66" s="2" t="s">
        <v>75</v>
      </c>
      <c r="AV66" s="1">
        <f t="shared" si="31"/>
        <v>0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100</v>
      </c>
      <c r="F67" s="11"/>
      <c r="G67" s="11"/>
      <c r="H67" s="11"/>
      <c r="I67" s="11"/>
      <c r="J67" s="1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>
        <v>43</v>
      </c>
      <c r="AC67" s="3"/>
      <c r="AD67" s="3"/>
      <c r="AE67" s="3"/>
      <c r="AF67" s="4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12">
        <f t="shared" si="2"/>
        <v>43</v>
      </c>
      <c r="AT67" s="2" t="s">
        <v>75</v>
      </c>
      <c r="AU67" s="1">
        <v>17835</v>
      </c>
      <c r="AV67" s="1">
        <f t="shared" si="31"/>
        <v>17.835000000000001</v>
      </c>
    </row>
    <row r="68" spans="1:48" ht="13.5" customHeight="1" outlineLevel="1" x14ac:dyDescent="0.25">
      <c r="A68" s="1" t="s">
        <v>54</v>
      </c>
      <c r="B68" s="2" t="s">
        <v>75</v>
      </c>
      <c r="C68" s="14" t="s">
        <v>56</v>
      </c>
      <c r="D68" s="8"/>
      <c r="E68" s="8" t="s">
        <v>19</v>
      </c>
      <c r="F68" s="37"/>
      <c r="G68" s="38">
        <f t="shared" ref="G68:J68" si="32">SUM(G69:G75)</f>
        <v>0</v>
      </c>
      <c r="H68" s="38">
        <f t="shared" si="32"/>
        <v>0</v>
      </c>
      <c r="I68" s="38">
        <f t="shared" si="32"/>
        <v>0</v>
      </c>
      <c r="J68" s="38">
        <f t="shared" si="32"/>
        <v>0</v>
      </c>
      <c r="K68" s="38">
        <f>SUM(K69:K75)</f>
        <v>0</v>
      </c>
      <c r="L68" s="38">
        <f t="shared" ref="L68:AR68" si="33">SUM(L69:L75)</f>
        <v>0</v>
      </c>
      <c r="M68" s="38">
        <f t="shared" si="33"/>
        <v>0</v>
      </c>
      <c r="N68" s="38">
        <f t="shared" si="33"/>
        <v>84</v>
      </c>
      <c r="O68" s="38">
        <f t="shared" si="33"/>
        <v>0</v>
      </c>
      <c r="P68" s="38">
        <f t="shared" si="33"/>
        <v>0</v>
      </c>
      <c r="Q68" s="38">
        <f t="shared" si="33"/>
        <v>15</v>
      </c>
      <c r="R68" s="38">
        <f t="shared" si="33"/>
        <v>0</v>
      </c>
      <c r="S68" s="38">
        <f t="shared" si="33"/>
        <v>0</v>
      </c>
      <c r="T68" s="38">
        <f t="shared" si="33"/>
        <v>0</v>
      </c>
      <c r="U68" s="38">
        <f t="shared" si="33"/>
        <v>0</v>
      </c>
      <c r="V68" s="38">
        <f t="shared" si="33"/>
        <v>0</v>
      </c>
      <c r="W68" s="38">
        <f t="shared" si="33"/>
        <v>0</v>
      </c>
      <c r="X68" s="38">
        <f t="shared" si="33"/>
        <v>0</v>
      </c>
      <c r="Y68" s="38">
        <f t="shared" si="33"/>
        <v>0</v>
      </c>
      <c r="Z68" s="38">
        <f t="shared" si="33"/>
        <v>0</v>
      </c>
      <c r="AA68" s="38">
        <f t="shared" si="33"/>
        <v>0</v>
      </c>
      <c r="AB68" s="38">
        <f t="shared" si="33"/>
        <v>0</v>
      </c>
      <c r="AC68" s="38">
        <f t="shared" si="33"/>
        <v>0</v>
      </c>
      <c r="AD68" s="38">
        <f t="shared" si="33"/>
        <v>0</v>
      </c>
      <c r="AE68" s="38">
        <f t="shared" si="33"/>
        <v>0</v>
      </c>
      <c r="AF68" s="38">
        <f t="shared" si="33"/>
        <v>0</v>
      </c>
      <c r="AG68" s="38">
        <f t="shared" si="33"/>
        <v>0</v>
      </c>
      <c r="AH68" s="38">
        <f t="shared" si="33"/>
        <v>0</v>
      </c>
      <c r="AI68" s="38">
        <f t="shared" si="33"/>
        <v>0</v>
      </c>
      <c r="AJ68" s="38">
        <f t="shared" si="33"/>
        <v>0</v>
      </c>
      <c r="AK68" s="38">
        <f t="shared" si="33"/>
        <v>0</v>
      </c>
      <c r="AL68" s="38">
        <f t="shared" si="33"/>
        <v>0</v>
      </c>
      <c r="AM68" s="38">
        <f t="shared" si="33"/>
        <v>20</v>
      </c>
      <c r="AN68" s="38">
        <f t="shared" si="33"/>
        <v>0</v>
      </c>
      <c r="AO68" s="38">
        <f t="shared" si="33"/>
        <v>0</v>
      </c>
      <c r="AP68" s="38">
        <f t="shared" si="33"/>
        <v>0</v>
      </c>
      <c r="AQ68" s="38">
        <f t="shared" si="33"/>
        <v>0</v>
      </c>
      <c r="AR68" s="38">
        <f t="shared" si="33"/>
        <v>0</v>
      </c>
      <c r="AS68" s="39">
        <f t="shared" si="2"/>
        <v>119</v>
      </c>
      <c r="AT68" s="2" t="s">
        <v>75</v>
      </c>
      <c r="AV68" s="39">
        <f>SUBTOTAL(9,AV58:AV67)</f>
        <v>197.65600000000001</v>
      </c>
    </row>
    <row r="69" spans="1:48" ht="13.5" customHeight="1" outlineLevel="1" x14ac:dyDescent="0.25">
      <c r="B69" s="2" t="s">
        <v>75</v>
      </c>
      <c r="C69" s="14" t="s">
        <v>56</v>
      </c>
      <c r="D69" s="7"/>
      <c r="E69" s="10" t="s">
        <v>2</v>
      </c>
      <c r="F69" s="11"/>
      <c r="G69" s="11"/>
      <c r="H69" s="11"/>
      <c r="I69" s="11"/>
      <c r="J69" s="1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3"/>
      <c r="AF69" s="4"/>
      <c r="AG69" s="3"/>
      <c r="AH69" s="3"/>
      <c r="AI69" s="3"/>
      <c r="AJ69" s="3"/>
      <c r="AK69" s="3"/>
      <c r="AL69" s="3"/>
      <c r="AM69" s="3">
        <v>20</v>
      </c>
      <c r="AN69" s="3"/>
      <c r="AO69" s="3"/>
      <c r="AP69" s="3"/>
      <c r="AQ69" s="3"/>
      <c r="AR69" s="3"/>
      <c r="AS69" s="12">
        <f t="shared" si="2"/>
        <v>20</v>
      </c>
      <c r="AT69" s="2" t="s">
        <v>75</v>
      </c>
    </row>
    <row r="70" spans="1:48" ht="13.5" customHeight="1" outlineLevel="1" x14ac:dyDescent="0.25">
      <c r="B70" s="2" t="s">
        <v>75</v>
      </c>
      <c r="C70" s="14" t="s">
        <v>56</v>
      </c>
      <c r="D70" s="7"/>
      <c r="E70" s="10" t="s">
        <v>0</v>
      </c>
      <c r="F70" s="11"/>
      <c r="G70" s="11"/>
      <c r="H70" s="11"/>
      <c r="I70" s="11"/>
      <c r="J70" s="11"/>
      <c r="K70" s="3"/>
      <c r="L70" s="3"/>
      <c r="M70" s="3"/>
      <c r="N70" s="3"/>
      <c r="O70" s="3"/>
      <c r="P70" s="3"/>
      <c r="Q70" s="3">
        <v>15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3"/>
      <c r="AF70" s="4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12">
        <f t="shared" si="2"/>
        <v>15</v>
      </c>
      <c r="AT70" s="2" t="s">
        <v>75</v>
      </c>
    </row>
    <row r="71" spans="1:48" ht="13.5" customHeight="1" outlineLevel="1" x14ac:dyDescent="0.25">
      <c r="B71" s="2" t="s">
        <v>75</v>
      </c>
      <c r="C71" s="14" t="s">
        <v>56</v>
      </c>
      <c r="D71" s="7"/>
      <c r="E71" s="10" t="s">
        <v>9</v>
      </c>
      <c r="F71" s="11"/>
      <c r="G71" s="11"/>
      <c r="H71" s="11"/>
      <c r="I71" s="11"/>
      <c r="J71" s="11"/>
      <c r="K71" s="3"/>
      <c r="L71" s="3"/>
      <c r="M71" s="3"/>
      <c r="N71" s="3">
        <v>30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  <c r="AP71" s="4"/>
      <c r="AQ71" s="4"/>
      <c r="AR71" s="4"/>
      <c r="AS71" s="12">
        <f t="shared" si="2"/>
        <v>30</v>
      </c>
      <c r="AT71" s="2" t="s">
        <v>75</v>
      </c>
    </row>
    <row r="72" spans="1:48" ht="13.5" customHeight="1" outlineLevel="1" x14ac:dyDescent="0.25">
      <c r="B72" s="2" t="s">
        <v>75</v>
      </c>
      <c r="C72" s="14" t="s">
        <v>56</v>
      </c>
      <c r="D72" s="7"/>
      <c r="E72" s="10" t="s">
        <v>10</v>
      </c>
      <c r="F72" s="11"/>
      <c r="G72" s="11"/>
      <c r="H72" s="11"/>
      <c r="I72" s="11"/>
      <c r="J72" s="11"/>
      <c r="K72" s="3"/>
      <c r="L72" s="3"/>
      <c r="M72" s="3"/>
      <c r="N72" s="3">
        <v>21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4"/>
      <c r="AQ72" s="4"/>
      <c r="AR72" s="4"/>
      <c r="AS72" s="12">
        <f t="shared" si="2"/>
        <v>21</v>
      </c>
      <c r="AT72" s="2" t="s">
        <v>75</v>
      </c>
    </row>
    <row r="73" spans="1:48" ht="13.5" customHeight="1" outlineLevel="1" x14ac:dyDescent="0.25">
      <c r="B73" s="2" t="s">
        <v>75</v>
      </c>
      <c r="C73" s="14" t="s">
        <v>56</v>
      </c>
      <c r="D73" s="7"/>
      <c r="E73" s="10" t="s">
        <v>10</v>
      </c>
      <c r="F73" s="11"/>
      <c r="G73" s="11"/>
      <c r="H73" s="11"/>
      <c r="I73" s="11"/>
      <c r="J73" s="11"/>
      <c r="K73" s="3"/>
      <c r="L73" s="3"/>
      <c r="M73" s="3"/>
      <c r="N73" s="3">
        <v>33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4"/>
      <c r="AQ73" s="4"/>
      <c r="AR73" s="4"/>
      <c r="AS73" s="12">
        <f t="shared" si="2"/>
        <v>33</v>
      </c>
      <c r="AT73" s="2" t="s">
        <v>75</v>
      </c>
    </row>
    <row r="74" spans="1:48" ht="14.25" hidden="1" customHeight="1" outlineLevel="1" x14ac:dyDescent="0.25">
      <c r="B74" s="2"/>
      <c r="C74" s="14" t="s">
        <v>56</v>
      </c>
      <c r="D74" s="7"/>
      <c r="E74" s="10"/>
      <c r="F74" s="11"/>
      <c r="G74" s="11"/>
      <c r="H74" s="11"/>
      <c r="I74" s="11"/>
      <c r="J74" s="1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4"/>
      <c r="AP74" s="4"/>
      <c r="AQ74" s="4"/>
      <c r="AR74" s="4"/>
      <c r="AS74" s="12">
        <f t="shared" ref="AS74:AS122" si="34">SUM(G74:AR74)</f>
        <v>0</v>
      </c>
      <c r="AT74" s="2"/>
    </row>
    <row r="75" spans="1:48" ht="14.25" hidden="1" customHeight="1" outlineLevel="1" x14ac:dyDescent="0.25">
      <c r="B75" s="2"/>
      <c r="C75" s="14" t="s">
        <v>56</v>
      </c>
      <c r="D75" s="7"/>
      <c r="E75" s="10"/>
      <c r="F75" s="11"/>
      <c r="G75" s="11"/>
      <c r="H75" s="11"/>
      <c r="I75" s="11"/>
      <c r="J75" s="1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  <c r="AP75" s="4"/>
      <c r="AQ75" s="4"/>
      <c r="AR75" s="4"/>
      <c r="AS75" s="12">
        <f t="shared" si="34"/>
        <v>0</v>
      </c>
      <c r="AT75" s="2"/>
    </row>
    <row r="76" spans="1:48" ht="13.5" customHeight="1" outlineLevel="1" x14ac:dyDescent="0.25">
      <c r="A76" s="1" t="s">
        <v>54</v>
      </c>
      <c r="B76" s="2" t="s">
        <v>75</v>
      </c>
      <c r="C76" s="14" t="s">
        <v>56</v>
      </c>
      <c r="D76" s="8"/>
      <c r="E76" s="8" t="s">
        <v>23</v>
      </c>
      <c r="F76" s="37"/>
      <c r="G76" s="38">
        <f t="shared" ref="G76:J76" si="35">SUM(G77:G79)</f>
        <v>0</v>
      </c>
      <c r="H76" s="38">
        <f t="shared" si="35"/>
        <v>0</v>
      </c>
      <c r="I76" s="38">
        <f t="shared" si="35"/>
        <v>0</v>
      </c>
      <c r="J76" s="38">
        <f t="shared" si="35"/>
        <v>0</v>
      </c>
      <c r="K76" s="38">
        <f>SUM(K77:K79)</f>
        <v>0</v>
      </c>
      <c r="L76" s="38">
        <f t="shared" ref="L76:AO76" si="36">SUM(L77:L79)</f>
        <v>0</v>
      </c>
      <c r="M76" s="38">
        <f t="shared" si="36"/>
        <v>0</v>
      </c>
      <c r="N76" s="38">
        <f t="shared" si="36"/>
        <v>0</v>
      </c>
      <c r="O76" s="38">
        <f t="shared" si="36"/>
        <v>0</v>
      </c>
      <c r="P76" s="38">
        <f t="shared" si="36"/>
        <v>0</v>
      </c>
      <c r="Q76" s="38">
        <f t="shared" si="36"/>
        <v>0</v>
      </c>
      <c r="R76" s="38">
        <f t="shared" si="36"/>
        <v>0</v>
      </c>
      <c r="S76" s="38">
        <f t="shared" si="36"/>
        <v>0</v>
      </c>
      <c r="T76" s="38">
        <f t="shared" si="36"/>
        <v>0</v>
      </c>
      <c r="U76" s="38">
        <f t="shared" si="36"/>
        <v>0</v>
      </c>
      <c r="V76" s="38">
        <f t="shared" si="36"/>
        <v>0</v>
      </c>
      <c r="W76" s="38">
        <f t="shared" si="36"/>
        <v>0</v>
      </c>
      <c r="X76" s="38">
        <f t="shared" si="36"/>
        <v>0</v>
      </c>
      <c r="Y76" s="38">
        <f t="shared" si="36"/>
        <v>0</v>
      </c>
      <c r="Z76" s="38">
        <f t="shared" si="36"/>
        <v>91</v>
      </c>
      <c r="AA76" s="38">
        <f t="shared" si="36"/>
        <v>0</v>
      </c>
      <c r="AB76" s="38">
        <f t="shared" si="36"/>
        <v>0</v>
      </c>
      <c r="AC76" s="38">
        <f t="shared" si="36"/>
        <v>0</v>
      </c>
      <c r="AD76" s="38">
        <f t="shared" si="36"/>
        <v>0</v>
      </c>
      <c r="AE76" s="38">
        <f t="shared" si="36"/>
        <v>0</v>
      </c>
      <c r="AF76" s="38">
        <f t="shared" si="36"/>
        <v>0</v>
      </c>
      <c r="AG76" s="38">
        <f t="shared" si="36"/>
        <v>0</v>
      </c>
      <c r="AH76" s="38">
        <f t="shared" si="36"/>
        <v>0</v>
      </c>
      <c r="AI76" s="38">
        <f t="shared" si="36"/>
        <v>0</v>
      </c>
      <c r="AJ76" s="38">
        <f t="shared" si="36"/>
        <v>0</v>
      </c>
      <c r="AK76" s="38">
        <f t="shared" si="36"/>
        <v>0</v>
      </c>
      <c r="AL76" s="38">
        <f t="shared" si="36"/>
        <v>0</v>
      </c>
      <c r="AM76" s="38">
        <f t="shared" si="36"/>
        <v>40</v>
      </c>
      <c r="AN76" s="38">
        <f t="shared" si="36"/>
        <v>0</v>
      </c>
      <c r="AO76" s="38">
        <f t="shared" si="36"/>
        <v>0</v>
      </c>
      <c r="AP76" s="38">
        <f t="shared" ref="AP76:AR76" si="37">SUM(AP77:AP79)</f>
        <v>0</v>
      </c>
      <c r="AQ76" s="38">
        <f t="shared" si="37"/>
        <v>0</v>
      </c>
      <c r="AR76" s="38">
        <f t="shared" si="37"/>
        <v>0</v>
      </c>
      <c r="AS76" s="39">
        <f t="shared" si="34"/>
        <v>131</v>
      </c>
      <c r="AT76" s="2" t="s">
        <v>75</v>
      </c>
    </row>
    <row r="77" spans="1:48" ht="13.5" customHeight="1" outlineLevel="1" x14ac:dyDescent="0.25">
      <c r="B77" s="2" t="s">
        <v>75</v>
      </c>
      <c r="C77" s="14" t="s">
        <v>56</v>
      </c>
      <c r="D77" s="7"/>
      <c r="E77" s="10" t="s">
        <v>1</v>
      </c>
      <c r="F77" s="11"/>
      <c r="G77" s="11"/>
      <c r="H77" s="11"/>
      <c r="I77" s="11"/>
      <c r="J77" s="11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>
        <v>40</v>
      </c>
      <c r="AA77" s="4"/>
      <c r="AB77" s="4"/>
      <c r="AC77" s="4"/>
      <c r="AD77" s="3"/>
      <c r="AE77" s="3"/>
      <c r="AF77" s="3"/>
      <c r="AG77" s="3"/>
      <c r="AH77" s="3"/>
      <c r="AI77" s="3"/>
      <c r="AJ77" s="3"/>
      <c r="AK77" s="3"/>
      <c r="AL77" s="3"/>
      <c r="AM77" s="3">
        <v>40</v>
      </c>
      <c r="AN77" s="3"/>
      <c r="AO77" s="3"/>
      <c r="AP77" s="3"/>
      <c r="AQ77" s="3"/>
      <c r="AR77" s="3"/>
      <c r="AS77" s="12">
        <f t="shared" si="34"/>
        <v>80</v>
      </c>
      <c r="AT77" s="2" t="s">
        <v>75</v>
      </c>
    </row>
    <row r="78" spans="1:48" ht="13.5" customHeight="1" outlineLevel="1" x14ac:dyDescent="0.25">
      <c r="B78" s="2" t="s">
        <v>75</v>
      </c>
      <c r="C78" s="14" t="s">
        <v>56</v>
      </c>
      <c r="D78" s="7"/>
      <c r="E78" s="10" t="s">
        <v>14</v>
      </c>
      <c r="F78" s="11"/>
      <c r="G78" s="11"/>
      <c r="H78" s="11"/>
      <c r="I78" s="11"/>
      <c r="J78" s="1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>
        <v>51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4"/>
      <c r="AN78" s="4"/>
      <c r="AO78" s="3"/>
      <c r="AP78" s="3"/>
      <c r="AQ78" s="3"/>
      <c r="AR78" s="3"/>
      <c r="AS78" s="12">
        <f t="shared" si="34"/>
        <v>51</v>
      </c>
      <c r="AT78" s="2" t="s">
        <v>75</v>
      </c>
    </row>
    <row r="79" spans="1:48" ht="14.25" hidden="1" customHeight="1" outlineLevel="1" x14ac:dyDescent="0.25">
      <c r="B79" s="2"/>
      <c r="C79" s="14" t="s">
        <v>56</v>
      </c>
      <c r="D79" s="7"/>
      <c r="E79" s="13"/>
      <c r="F79" s="9"/>
      <c r="G79" s="9"/>
      <c r="H79" s="9"/>
      <c r="I79" s="9"/>
      <c r="J79" s="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>
        <f t="shared" si="34"/>
        <v>0</v>
      </c>
      <c r="AT79" s="2"/>
    </row>
    <row r="80" spans="1:48" ht="13.5" customHeight="1" outlineLevel="1" x14ac:dyDescent="0.25">
      <c r="A80" s="1" t="s">
        <v>54</v>
      </c>
      <c r="B80" s="2" t="s">
        <v>75</v>
      </c>
      <c r="C80" s="14" t="s">
        <v>56</v>
      </c>
      <c r="D80" s="8"/>
      <c r="E80" s="8" t="s">
        <v>20</v>
      </c>
      <c r="F80" s="37"/>
      <c r="G80" s="38">
        <f t="shared" ref="G80:J80" si="38">SUM(G81:G85)</f>
        <v>0</v>
      </c>
      <c r="H80" s="38">
        <f t="shared" si="38"/>
        <v>0</v>
      </c>
      <c r="I80" s="38">
        <f t="shared" si="38"/>
        <v>0</v>
      </c>
      <c r="J80" s="38">
        <f t="shared" si="38"/>
        <v>0</v>
      </c>
      <c r="K80" s="38">
        <f>SUM(K81:K85)</f>
        <v>0</v>
      </c>
      <c r="L80" s="38">
        <f t="shared" ref="L80:AO80" si="39">SUM(L81:L85)</f>
        <v>0</v>
      </c>
      <c r="M80" s="38">
        <f t="shared" si="39"/>
        <v>0</v>
      </c>
      <c r="N80" s="38">
        <f t="shared" si="39"/>
        <v>2</v>
      </c>
      <c r="O80" s="38">
        <f t="shared" si="39"/>
        <v>0</v>
      </c>
      <c r="P80" s="38">
        <f t="shared" si="39"/>
        <v>0</v>
      </c>
      <c r="Q80" s="38">
        <f t="shared" si="39"/>
        <v>0</v>
      </c>
      <c r="R80" s="38">
        <f t="shared" si="39"/>
        <v>5</v>
      </c>
      <c r="S80" s="38">
        <f t="shared" si="39"/>
        <v>0</v>
      </c>
      <c r="T80" s="38">
        <f t="shared" si="39"/>
        <v>0</v>
      </c>
      <c r="U80" s="38">
        <f t="shared" si="39"/>
        <v>1</v>
      </c>
      <c r="V80" s="38">
        <f t="shared" si="39"/>
        <v>0</v>
      </c>
      <c r="W80" s="38">
        <f t="shared" si="39"/>
        <v>0</v>
      </c>
      <c r="X80" s="38">
        <f t="shared" si="39"/>
        <v>0</v>
      </c>
      <c r="Y80" s="38">
        <f t="shared" si="39"/>
        <v>0</v>
      </c>
      <c r="Z80" s="38">
        <f t="shared" si="39"/>
        <v>0</v>
      </c>
      <c r="AA80" s="38">
        <f t="shared" si="39"/>
        <v>0</v>
      </c>
      <c r="AB80" s="38">
        <f t="shared" si="39"/>
        <v>0</v>
      </c>
      <c r="AC80" s="38">
        <f t="shared" si="39"/>
        <v>0</v>
      </c>
      <c r="AD80" s="38">
        <f t="shared" si="39"/>
        <v>0</v>
      </c>
      <c r="AE80" s="38">
        <f t="shared" si="39"/>
        <v>0</v>
      </c>
      <c r="AF80" s="38">
        <f t="shared" si="39"/>
        <v>0</v>
      </c>
      <c r="AG80" s="38">
        <f t="shared" si="39"/>
        <v>0</v>
      </c>
      <c r="AH80" s="38">
        <f t="shared" si="39"/>
        <v>0</v>
      </c>
      <c r="AI80" s="38">
        <f t="shared" si="39"/>
        <v>0</v>
      </c>
      <c r="AJ80" s="38">
        <f t="shared" si="39"/>
        <v>0</v>
      </c>
      <c r="AK80" s="38">
        <f t="shared" si="39"/>
        <v>0</v>
      </c>
      <c r="AL80" s="38">
        <f t="shared" si="39"/>
        <v>0</v>
      </c>
      <c r="AM80" s="38">
        <f t="shared" si="39"/>
        <v>0</v>
      </c>
      <c r="AN80" s="38">
        <f t="shared" si="39"/>
        <v>0</v>
      </c>
      <c r="AO80" s="38">
        <f t="shared" si="39"/>
        <v>0</v>
      </c>
      <c r="AP80" s="38">
        <f t="shared" ref="AP80:AR80" si="40">SUM(AP81:AP85)</f>
        <v>0</v>
      </c>
      <c r="AQ80" s="38">
        <f t="shared" si="40"/>
        <v>0</v>
      </c>
      <c r="AR80" s="38">
        <f t="shared" si="40"/>
        <v>0</v>
      </c>
      <c r="AS80" s="39">
        <f t="shared" si="34"/>
        <v>8</v>
      </c>
      <c r="AT80" s="2" t="s">
        <v>75</v>
      </c>
    </row>
    <row r="81" spans="1:46" ht="13.5" customHeight="1" outlineLevel="1" x14ac:dyDescent="0.25">
      <c r="B81" s="2" t="s">
        <v>75</v>
      </c>
      <c r="C81" s="14" t="s">
        <v>56</v>
      </c>
      <c r="D81" s="7"/>
      <c r="E81" s="10" t="s">
        <v>13</v>
      </c>
      <c r="F81" s="11"/>
      <c r="G81" s="11"/>
      <c r="H81" s="11"/>
      <c r="I81" s="11"/>
      <c r="J81" s="11"/>
      <c r="K81" s="3"/>
      <c r="L81" s="3"/>
      <c r="M81" s="3"/>
      <c r="N81" s="3">
        <v>2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4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12">
        <f t="shared" si="34"/>
        <v>2</v>
      </c>
      <c r="AT81" s="2" t="s">
        <v>75</v>
      </c>
    </row>
    <row r="82" spans="1:46" ht="13.5" customHeight="1" outlineLevel="1" x14ac:dyDescent="0.25">
      <c r="B82" s="2" t="s">
        <v>75</v>
      </c>
      <c r="C82" s="14" t="s">
        <v>56</v>
      </c>
      <c r="D82" s="7"/>
      <c r="E82" s="10" t="s">
        <v>12</v>
      </c>
      <c r="F82" s="11"/>
      <c r="G82" s="11"/>
      <c r="H82" s="11"/>
      <c r="I82" s="11"/>
      <c r="J82" s="11"/>
      <c r="K82" s="3"/>
      <c r="L82" s="3"/>
      <c r="M82" s="3"/>
      <c r="N82" s="3"/>
      <c r="O82" s="3"/>
      <c r="P82" s="3"/>
      <c r="Q82" s="3"/>
      <c r="R82" s="3">
        <v>5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12">
        <f t="shared" si="34"/>
        <v>5</v>
      </c>
      <c r="AT82" s="2" t="s">
        <v>75</v>
      </c>
    </row>
    <row r="83" spans="1:46" ht="13.5" customHeight="1" outlineLevel="1" x14ac:dyDescent="0.25">
      <c r="B83" s="2" t="s">
        <v>75</v>
      </c>
      <c r="C83" s="14" t="s">
        <v>56</v>
      </c>
      <c r="D83" s="7"/>
      <c r="E83" s="10" t="s">
        <v>70</v>
      </c>
      <c r="F83" s="11"/>
      <c r="G83" s="11"/>
      <c r="H83" s="11"/>
      <c r="I83" s="11"/>
      <c r="J83" s="11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1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12">
        <f t="shared" si="34"/>
        <v>1</v>
      </c>
      <c r="AT83" s="2" t="s">
        <v>75</v>
      </c>
    </row>
    <row r="84" spans="1:46" ht="14.25" hidden="1" customHeight="1" outlineLevel="1" x14ac:dyDescent="0.25">
      <c r="B84" s="2"/>
      <c r="C84" s="14" t="s">
        <v>56</v>
      </c>
      <c r="D84" s="7"/>
      <c r="E84" s="10"/>
      <c r="F84" s="11"/>
      <c r="G84" s="11"/>
      <c r="H84" s="11"/>
      <c r="I84" s="11"/>
      <c r="J84" s="1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4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12">
        <f t="shared" si="34"/>
        <v>0</v>
      </c>
      <c r="AT84" s="2"/>
    </row>
    <row r="85" spans="1:46" ht="14.25" hidden="1" customHeight="1" outlineLevel="1" x14ac:dyDescent="0.25">
      <c r="B85" s="2"/>
      <c r="C85" s="14" t="s">
        <v>56</v>
      </c>
      <c r="D85" s="7"/>
      <c r="E85" s="10"/>
      <c r="F85" s="11"/>
      <c r="G85" s="11"/>
      <c r="H85" s="11"/>
      <c r="I85" s="11"/>
      <c r="J85" s="1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4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12">
        <f t="shared" si="34"/>
        <v>0</v>
      </c>
      <c r="AT85" s="2"/>
    </row>
    <row r="86" spans="1:46" ht="13.5" customHeight="1" outlineLevel="1" x14ac:dyDescent="0.25">
      <c r="A86" s="1" t="s">
        <v>54</v>
      </c>
      <c r="B86" s="2" t="s">
        <v>75</v>
      </c>
      <c r="C86" s="14" t="s">
        <v>56</v>
      </c>
      <c r="D86" s="8"/>
      <c r="E86" s="8" t="s">
        <v>21</v>
      </c>
      <c r="F86" s="37"/>
      <c r="G86" s="38">
        <f t="shared" ref="G86:J86" si="41">SUM(G87:G91)</f>
        <v>0</v>
      </c>
      <c r="H86" s="38">
        <f t="shared" si="41"/>
        <v>0</v>
      </c>
      <c r="I86" s="38">
        <f t="shared" si="41"/>
        <v>0</v>
      </c>
      <c r="J86" s="38">
        <f t="shared" si="41"/>
        <v>0</v>
      </c>
      <c r="K86" s="38">
        <f>SUM(K87:K91)</f>
        <v>0</v>
      </c>
      <c r="L86" s="38">
        <f t="shared" ref="L86:AO86" si="42">SUM(L87:L91)</f>
        <v>0</v>
      </c>
      <c r="M86" s="38">
        <f t="shared" si="42"/>
        <v>0</v>
      </c>
      <c r="N86" s="38">
        <f t="shared" si="42"/>
        <v>0</v>
      </c>
      <c r="O86" s="38">
        <f t="shared" si="42"/>
        <v>0</v>
      </c>
      <c r="P86" s="38">
        <f t="shared" si="42"/>
        <v>0</v>
      </c>
      <c r="Q86" s="38">
        <f t="shared" si="42"/>
        <v>5</v>
      </c>
      <c r="R86" s="38">
        <f t="shared" si="42"/>
        <v>0</v>
      </c>
      <c r="S86" s="38">
        <f t="shared" si="42"/>
        <v>0</v>
      </c>
      <c r="T86" s="38">
        <f t="shared" si="42"/>
        <v>0</v>
      </c>
      <c r="U86" s="38">
        <f t="shared" si="42"/>
        <v>0</v>
      </c>
      <c r="V86" s="38">
        <f t="shared" si="42"/>
        <v>0</v>
      </c>
      <c r="W86" s="38">
        <f t="shared" si="42"/>
        <v>0</v>
      </c>
      <c r="X86" s="38">
        <f t="shared" si="42"/>
        <v>0</v>
      </c>
      <c r="Y86" s="38">
        <f t="shared" si="42"/>
        <v>0</v>
      </c>
      <c r="Z86" s="38">
        <f t="shared" si="42"/>
        <v>0</v>
      </c>
      <c r="AA86" s="38">
        <f t="shared" si="42"/>
        <v>0</v>
      </c>
      <c r="AB86" s="38">
        <f t="shared" si="42"/>
        <v>0</v>
      </c>
      <c r="AC86" s="38">
        <f t="shared" si="42"/>
        <v>0</v>
      </c>
      <c r="AD86" s="38">
        <f t="shared" si="42"/>
        <v>0</v>
      </c>
      <c r="AE86" s="38">
        <f t="shared" si="42"/>
        <v>0</v>
      </c>
      <c r="AF86" s="38">
        <f t="shared" si="42"/>
        <v>0</v>
      </c>
      <c r="AG86" s="38">
        <f t="shared" si="42"/>
        <v>0</v>
      </c>
      <c r="AH86" s="38">
        <f t="shared" si="42"/>
        <v>0</v>
      </c>
      <c r="AI86" s="38">
        <f t="shared" si="42"/>
        <v>0</v>
      </c>
      <c r="AJ86" s="38">
        <f t="shared" si="42"/>
        <v>0</v>
      </c>
      <c r="AK86" s="38">
        <f t="shared" si="42"/>
        <v>0</v>
      </c>
      <c r="AL86" s="38">
        <f t="shared" si="42"/>
        <v>0</v>
      </c>
      <c r="AM86" s="38">
        <f t="shared" si="42"/>
        <v>0</v>
      </c>
      <c r="AN86" s="38">
        <f t="shared" si="42"/>
        <v>0</v>
      </c>
      <c r="AO86" s="38">
        <f t="shared" si="42"/>
        <v>0</v>
      </c>
      <c r="AP86" s="38">
        <f t="shared" ref="AP86:AR86" si="43">SUM(AP87:AP91)</f>
        <v>0</v>
      </c>
      <c r="AQ86" s="38">
        <f t="shared" si="43"/>
        <v>0</v>
      </c>
      <c r="AR86" s="38">
        <f t="shared" si="43"/>
        <v>0</v>
      </c>
      <c r="AS86" s="39">
        <f t="shared" si="34"/>
        <v>5</v>
      </c>
      <c r="AT86" s="2" t="s">
        <v>75</v>
      </c>
    </row>
    <row r="87" spans="1:46" ht="13.5" customHeight="1" outlineLevel="1" x14ac:dyDescent="0.25">
      <c r="B87" s="2" t="s">
        <v>75</v>
      </c>
      <c r="C87" s="14" t="s">
        <v>56</v>
      </c>
      <c r="D87" s="7"/>
      <c r="E87" s="10" t="s">
        <v>11</v>
      </c>
      <c r="F87" s="11"/>
      <c r="G87" s="11"/>
      <c r="H87" s="11"/>
      <c r="I87" s="11"/>
      <c r="J87" s="11"/>
      <c r="K87" s="3"/>
      <c r="L87" s="4"/>
      <c r="M87" s="4"/>
      <c r="N87" s="4"/>
      <c r="O87" s="4"/>
      <c r="P87" s="4"/>
      <c r="Q87" s="4">
        <v>5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3"/>
      <c r="AE87" s="3"/>
      <c r="AF87" s="4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12">
        <f t="shared" si="34"/>
        <v>5</v>
      </c>
      <c r="AT87" s="2" t="s">
        <v>75</v>
      </c>
    </row>
    <row r="88" spans="1:46" ht="13.5" hidden="1" customHeight="1" outlineLevel="1" x14ac:dyDescent="0.25">
      <c r="B88" s="2" t="s">
        <v>75</v>
      </c>
      <c r="C88" s="14" t="s">
        <v>56</v>
      </c>
      <c r="D88" s="7"/>
      <c r="E88" s="10" t="s">
        <v>94</v>
      </c>
      <c r="F88" s="11"/>
      <c r="G88" s="11"/>
      <c r="H88" s="11"/>
      <c r="I88" s="11"/>
      <c r="J88" s="11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3"/>
      <c r="AE88" s="3"/>
      <c r="AF88" s="4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12">
        <f t="shared" si="34"/>
        <v>0</v>
      </c>
      <c r="AT88" s="2"/>
    </row>
    <row r="89" spans="1:46" ht="14.25" hidden="1" customHeight="1" outlineLevel="1" x14ac:dyDescent="0.25">
      <c r="B89" s="2"/>
      <c r="C89" s="14" t="s">
        <v>56</v>
      </c>
      <c r="D89" s="7"/>
      <c r="E89" s="10"/>
      <c r="F89" s="11"/>
      <c r="G89" s="11"/>
      <c r="H89" s="11"/>
      <c r="I89" s="11"/>
      <c r="J89" s="11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3"/>
      <c r="AE89" s="3"/>
      <c r="AF89" s="4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12">
        <f t="shared" si="34"/>
        <v>0</v>
      </c>
      <c r="AT89" s="2"/>
    </row>
    <row r="90" spans="1:46" ht="14.25" hidden="1" customHeight="1" outlineLevel="1" x14ac:dyDescent="0.25">
      <c r="B90" s="2"/>
      <c r="C90" s="14" t="s">
        <v>56</v>
      </c>
      <c r="D90" s="7"/>
      <c r="E90" s="10"/>
      <c r="F90" s="11"/>
      <c r="G90" s="11"/>
      <c r="H90" s="11"/>
      <c r="I90" s="11"/>
      <c r="J90" s="11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3"/>
      <c r="AE90" s="3"/>
      <c r="AF90" s="4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12">
        <f t="shared" si="34"/>
        <v>0</v>
      </c>
      <c r="AT90" s="2"/>
    </row>
    <row r="91" spans="1:46" ht="14.25" hidden="1" customHeight="1" outlineLevel="1" x14ac:dyDescent="0.25">
      <c r="B91" s="2"/>
      <c r="C91" s="14" t="s">
        <v>56</v>
      </c>
      <c r="D91" s="7"/>
      <c r="E91" s="13"/>
      <c r="F91" s="9"/>
      <c r="G91" s="9"/>
      <c r="H91" s="9"/>
      <c r="I91" s="9"/>
      <c r="J91" s="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>
        <f t="shared" si="34"/>
        <v>0</v>
      </c>
      <c r="AT91" s="2"/>
    </row>
    <row r="92" spans="1:46" ht="13.5" customHeight="1" outlineLevel="1" x14ac:dyDescent="0.25">
      <c r="A92" s="1" t="s">
        <v>54</v>
      </c>
      <c r="B92" s="2" t="s">
        <v>75</v>
      </c>
      <c r="C92" s="14" t="s">
        <v>56</v>
      </c>
      <c r="D92" s="8"/>
      <c r="E92" s="8" t="s">
        <v>22</v>
      </c>
      <c r="F92" s="37"/>
      <c r="G92" s="38">
        <f t="shared" ref="G92:K92" si="44">SUM(G93:G114)</f>
        <v>0</v>
      </c>
      <c r="H92" s="38">
        <f t="shared" si="44"/>
        <v>0</v>
      </c>
      <c r="I92" s="38">
        <f t="shared" si="44"/>
        <v>0</v>
      </c>
      <c r="J92" s="38">
        <f t="shared" si="44"/>
        <v>0</v>
      </c>
      <c r="K92" s="38">
        <f t="shared" si="44"/>
        <v>0</v>
      </c>
      <c r="L92" s="38">
        <f t="shared" ref="L92:AO92" si="45">SUM(L93:L114)</f>
        <v>0</v>
      </c>
      <c r="M92" s="38">
        <f t="shared" si="45"/>
        <v>45</v>
      </c>
      <c r="N92" s="38">
        <f t="shared" si="45"/>
        <v>90</v>
      </c>
      <c r="O92" s="38">
        <f t="shared" si="45"/>
        <v>0</v>
      </c>
      <c r="P92" s="38">
        <f t="shared" si="45"/>
        <v>0</v>
      </c>
      <c r="Q92" s="38">
        <f t="shared" si="45"/>
        <v>70</v>
      </c>
      <c r="R92" s="38">
        <f t="shared" si="45"/>
        <v>0</v>
      </c>
      <c r="S92" s="38">
        <f t="shared" si="45"/>
        <v>0</v>
      </c>
      <c r="T92" s="38">
        <f t="shared" si="45"/>
        <v>690</v>
      </c>
      <c r="U92" s="38">
        <f t="shared" si="45"/>
        <v>45</v>
      </c>
      <c r="V92" s="38">
        <f t="shared" si="45"/>
        <v>0</v>
      </c>
      <c r="W92" s="38">
        <f t="shared" si="45"/>
        <v>0</v>
      </c>
      <c r="X92" s="38">
        <f t="shared" si="45"/>
        <v>55</v>
      </c>
      <c r="Y92" s="38">
        <f t="shared" si="45"/>
        <v>0</v>
      </c>
      <c r="Z92" s="38">
        <f t="shared" si="45"/>
        <v>0</v>
      </c>
      <c r="AA92" s="38">
        <f t="shared" si="45"/>
        <v>10</v>
      </c>
      <c r="AB92" s="38">
        <f t="shared" si="45"/>
        <v>45</v>
      </c>
      <c r="AC92" s="38">
        <f t="shared" si="45"/>
        <v>0</v>
      </c>
      <c r="AD92" s="38">
        <f t="shared" si="45"/>
        <v>0</v>
      </c>
      <c r="AE92" s="38">
        <f t="shared" si="45"/>
        <v>70</v>
      </c>
      <c r="AF92" s="38">
        <f t="shared" si="45"/>
        <v>0</v>
      </c>
      <c r="AG92" s="38">
        <f t="shared" si="45"/>
        <v>0</v>
      </c>
      <c r="AH92" s="38">
        <f t="shared" si="45"/>
        <v>0</v>
      </c>
      <c r="AI92" s="38">
        <f t="shared" si="45"/>
        <v>0</v>
      </c>
      <c r="AJ92" s="38">
        <f t="shared" si="45"/>
        <v>0</v>
      </c>
      <c r="AK92" s="38">
        <f t="shared" si="45"/>
        <v>0</v>
      </c>
      <c r="AL92" s="38">
        <f t="shared" si="45"/>
        <v>55</v>
      </c>
      <c r="AM92" s="38">
        <f t="shared" si="45"/>
        <v>2</v>
      </c>
      <c r="AN92" s="38">
        <f t="shared" si="45"/>
        <v>0</v>
      </c>
      <c r="AO92" s="38">
        <f t="shared" si="45"/>
        <v>0</v>
      </c>
      <c r="AP92" s="38">
        <f t="shared" ref="AP92:AR92" si="46">SUM(AP93:AP114)</f>
        <v>0</v>
      </c>
      <c r="AQ92" s="38">
        <f t="shared" si="46"/>
        <v>0</v>
      </c>
      <c r="AR92" s="38">
        <f t="shared" si="46"/>
        <v>0</v>
      </c>
      <c r="AS92" s="39">
        <f t="shared" si="34"/>
        <v>1177</v>
      </c>
      <c r="AT92" s="2" t="s">
        <v>75</v>
      </c>
    </row>
    <row r="93" spans="1:46" ht="13.5" customHeight="1" outlineLevel="1" x14ac:dyDescent="0.25">
      <c r="B93" s="2" t="s">
        <v>75</v>
      </c>
      <c r="C93" s="14" t="s">
        <v>56</v>
      </c>
      <c r="D93" s="7"/>
      <c r="E93" s="13" t="s">
        <v>65</v>
      </c>
      <c r="F93" s="9"/>
      <c r="G93" s="9"/>
      <c r="H93" s="9"/>
      <c r="I93" s="9"/>
      <c r="J93" s="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>
        <v>2</v>
      </c>
      <c r="AN93" s="3"/>
      <c r="AO93" s="3"/>
      <c r="AP93" s="3"/>
      <c r="AQ93" s="3"/>
      <c r="AR93" s="3"/>
      <c r="AS93" s="3">
        <f t="shared" si="34"/>
        <v>2</v>
      </c>
      <c r="AT93" s="2" t="s">
        <v>75</v>
      </c>
    </row>
    <row r="94" spans="1:46" ht="13.5" customHeight="1" outlineLevel="1" x14ac:dyDescent="0.25">
      <c r="B94" s="2" t="s">
        <v>75</v>
      </c>
      <c r="C94" s="14"/>
      <c r="D94" s="7"/>
      <c r="E94" s="13" t="s">
        <v>87</v>
      </c>
      <c r="F94" s="9"/>
      <c r="G94" s="9"/>
      <c r="H94" s="9"/>
      <c r="I94" s="9"/>
      <c r="J94" s="9"/>
      <c r="K94" s="3"/>
      <c r="L94" s="3"/>
      <c r="M94" s="3"/>
      <c r="N94" s="3"/>
      <c r="O94" s="3"/>
      <c r="P94" s="3"/>
      <c r="Q94" s="3"/>
      <c r="R94" s="3"/>
      <c r="S94" s="3"/>
      <c r="T94" s="3">
        <v>690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>
        <f>SUM(G94:AR94)</f>
        <v>690</v>
      </c>
      <c r="AT94" s="2" t="s">
        <v>75</v>
      </c>
    </row>
    <row r="95" spans="1:46" ht="13.5" customHeight="1" outlineLevel="1" x14ac:dyDescent="0.25">
      <c r="B95" s="2" t="s">
        <v>75</v>
      </c>
      <c r="C95" s="14" t="s">
        <v>56</v>
      </c>
      <c r="D95" s="7"/>
      <c r="E95" s="13" t="s">
        <v>107</v>
      </c>
      <c r="F95" s="9"/>
      <c r="G95" s="9"/>
      <c r="H95" s="9"/>
      <c r="I95" s="9"/>
      <c r="J95" s="9"/>
      <c r="K95" s="3"/>
      <c r="L95" s="3"/>
      <c r="M95" s="3"/>
      <c r="N95" s="3">
        <f>600*0.15</f>
        <v>90</v>
      </c>
      <c r="O95" s="3"/>
      <c r="P95" s="3"/>
      <c r="Q95" s="3"/>
      <c r="R95" s="3"/>
      <c r="S95" s="3"/>
      <c r="T95" s="3"/>
      <c r="U95" s="3">
        <v>45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>
        <f t="shared" si="34"/>
        <v>135</v>
      </c>
      <c r="AT95" s="2" t="s">
        <v>75</v>
      </c>
    </row>
    <row r="96" spans="1:46" ht="13.5" hidden="1" customHeight="1" outlineLevel="1" x14ac:dyDescent="0.25">
      <c r="B96" s="2" t="s">
        <v>75</v>
      </c>
      <c r="C96" s="14" t="s">
        <v>56</v>
      </c>
      <c r="D96" s="7"/>
      <c r="E96" s="13" t="s">
        <v>84</v>
      </c>
      <c r="F96" s="9"/>
      <c r="G96" s="9"/>
      <c r="H96" s="9"/>
      <c r="I96" s="9"/>
      <c r="J96" s="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>
        <f t="shared" si="34"/>
        <v>0</v>
      </c>
      <c r="AT96" s="2"/>
    </row>
    <row r="97" spans="2:46" ht="13.5" hidden="1" customHeight="1" outlineLevel="1" x14ac:dyDescent="0.25">
      <c r="B97" s="2" t="s">
        <v>75</v>
      </c>
      <c r="C97" s="14"/>
      <c r="D97" s="7"/>
      <c r="E97" s="13" t="s">
        <v>91</v>
      </c>
      <c r="F97" s="9"/>
      <c r="G97" s="9"/>
      <c r="H97" s="9"/>
      <c r="I97" s="9"/>
      <c r="J97" s="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>
        <f t="shared" si="34"/>
        <v>0</v>
      </c>
      <c r="AT97" s="2"/>
    </row>
    <row r="98" spans="2:46" ht="13.5" customHeight="1" outlineLevel="1" x14ac:dyDescent="0.25">
      <c r="B98" s="2" t="s">
        <v>75</v>
      </c>
      <c r="C98" s="14" t="s">
        <v>56</v>
      </c>
      <c r="D98" s="7"/>
      <c r="E98" s="13" t="s">
        <v>66</v>
      </c>
      <c r="F98" s="9"/>
      <c r="G98" s="9"/>
      <c r="H98" s="9"/>
      <c r="I98" s="9"/>
      <c r="J98" s="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>
        <v>35</v>
      </c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>
        <v>35</v>
      </c>
      <c r="AM98" s="3"/>
      <c r="AN98" s="3"/>
      <c r="AO98" s="3"/>
      <c r="AP98" s="3"/>
      <c r="AQ98" s="3"/>
      <c r="AR98" s="3"/>
      <c r="AS98" s="3">
        <f t="shared" si="34"/>
        <v>70</v>
      </c>
      <c r="AT98" s="2" t="s">
        <v>75</v>
      </c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71</v>
      </c>
      <c r="F99" s="9"/>
      <c r="G99" s="9"/>
      <c r="H99" s="9"/>
      <c r="I99" s="9"/>
      <c r="J99" s="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>
        <v>10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>
        <f t="shared" si="34"/>
        <v>10</v>
      </c>
      <c r="AT99" s="2" t="s">
        <v>75</v>
      </c>
    </row>
    <row r="100" spans="2:46" ht="13.5" customHeight="1" outlineLevel="1" x14ac:dyDescent="0.25">
      <c r="B100" s="2" t="s">
        <v>75</v>
      </c>
      <c r="C100" s="14" t="s">
        <v>56</v>
      </c>
      <c r="D100" s="7"/>
      <c r="E100" s="13" t="s">
        <v>72</v>
      </c>
      <c r="F100" s="9"/>
      <c r="G100" s="9"/>
      <c r="H100" s="9"/>
      <c r="I100" s="9"/>
      <c r="J100" s="9"/>
      <c r="K100" s="3"/>
      <c r="L100" s="3"/>
      <c r="M100" s="3"/>
      <c r="N100" s="3"/>
      <c r="O100" s="3"/>
      <c r="P100" s="3"/>
      <c r="Q100" s="3">
        <v>20</v>
      </c>
      <c r="R100" s="3"/>
      <c r="S100" s="3"/>
      <c r="T100" s="3"/>
      <c r="U100" s="3"/>
      <c r="V100" s="3"/>
      <c r="W100" s="3"/>
      <c r="X100" s="3">
        <f>Q100</f>
        <v>20</v>
      </c>
      <c r="Y100" s="3"/>
      <c r="Z100" s="3"/>
      <c r="AA100" s="3"/>
      <c r="AB100" s="3"/>
      <c r="AC100" s="3"/>
      <c r="AD100" s="3"/>
      <c r="AE100" s="3">
        <f>X100</f>
        <v>20</v>
      </c>
      <c r="AF100" s="3"/>
      <c r="AG100" s="3"/>
      <c r="AH100" s="3"/>
      <c r="AI100" s="3"/>
      <c r="AJ100" s="3"/>
      <c r="AK100" s="3"/>
      <c r="AL100" s="3">
        <f>AE100</f>
        <v>20</v>
      </c>
      <c r="AM100" s="3"/>
      <c r="AN100" s="3"/>
      <c r="AO100" s="3"/>
      <c r="AP100" s="3"/>
      <c r="AQ100" s="3"/>
      <c r="AR100" s="3"/>
      <c r="AS100" s="3">
        <f>SUM(G100:AR100)</f>
        <v>80</v>
      </c>
      <c r="AT100" s="2" t="s">
        <v>75</v>
      </c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73</v>
      </c>
      <c r="F101" s="9"/>
      <c r="G101" s="9"/>
      <c r="H101" s="9"/>
      <c r="I101" s="9"/>
      <c r="J101" s="9"/>
      <c r="K101" s="3"/>
      <c r="L101" s="3"/>
      <c r="M101" s="3"/>
      <c r="N101" s="3"/>
      <c r="O101" s="3"/>
      <c r="P101" s="3"/>
      <c r="Q101" s="3">
        <v>25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>
        <v>25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>
        <f t="shared" si="34"/>
        <v>50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74</v>
      </c>
      <c r="F102" s="9"/>
      <c r="G102" s="9"/>
      <c r="H102" s="9"/>
      <c r="I102" s="9"/>
      <c r="J102" s="9"/>
      <c r="K102" s="3"/>
      <c r="L102" s="3"/>
      <c r="M102" s="3"/>
      <c r="N102" s="3"/>
      <c r="O102" s="3"/>
      <c r="P102" s="3"/>
      <c r="Q102" s="3">
        <v>25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v>25</v>
      </c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>
        <f t="shared" si="34"/>
        <v>50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79</v>
      </c>
      <c r="F103" s="9"/>
      <c r="G103" s="9"/>
      <c r="H103" s="9"/>
      <c r="I103" s="9"/>
      <c r="J103" s="9"/>
      <c r="K103" s="3"/>
      <c r="L103" s="3"/>
      <c r="M103" s="3">
        <v>45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>
        <v>45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>
        <f t="shared" si="34"/>
        <v>90</v>
      </c>
      <c r="AT103" s="2" t="s">
        <v>75</v>
      </c>
    </row>
    <row r="104" spans="2:46" ht="13.5" hidden="1" customHeight="1" outlineLevel="1" x14ac:dyDescent="0.25">
      <c r="B104" s="2" t="s">
        <v>75</v>
      </c>
      <c r="C104" s="14" t="s">
        <v>56</v>
      </c>
      <c r="D104" s="7"/>
      <c r="E104" s="13" t="s">
        <v>95</v>
      </c>
      <c r="F104" s="9"/>
      <c r="G104" s="9"/>
      <c r="H104" s="9"/>
      <c r="I104" s="9"/>
      <c r="J104" s="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>
        <f t="shared" si="34"/>
        <v>0</v>
      </c>
      <c r="AT104" s="2"/>
    </row>
    <row r="105" spans="2:46" ht="14.25" hidden="1" customHeight="1" outlineLevel="1" x14ac:dyDescent="0.25">
      <c r="B105" s="2" t="s">
        <v>75</v>
      </c>
      <c r="C105" s="14" t="s">
        <v>56</v>
      </c>
      <c r="D105" s="7"/>
      <c r="E105" s="13" t="s">
        <v>96</v>
      </c>
      <c r="F105" s="9"/>
      <c r="G105" s="9"/>
      <c r="H105" s="9"/>
      <c r="I105" s="9"/>
      <c r="J105" s="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>
        <f t="shared" si="34"/>
        <v>0</v>
      </c>
      <c r="AT105" s="2"/>
    </row>
    <row r="106" spans="2:46" ht="14.25" hidden="1" customHeight="1" outlineLevel="1" x14ac:dyDescent="0.25">
      <c r="B106" s="2"/>
      <c r="C106" s="14" t="s">
        <v>56</v>
      </c>
      <c r="D106" s="7"/>
      <c r="E106" s="13"/>
      <c r="F106" s="9"/>
      <c r="G106" s="9"/>
      <c r="H106" s="9"/>
      <c r="I106" s="9"/>
      <c r="J106" s="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>
        <f t="shared" si="34"/>
        <v>0</v>
      </c>
      <c r="AT106" s="2"/>
    </row>
    <row r="107" spans="2:46" ht="14.25" hidden="1" customHeight="1" outlineLevel="1" x14ac:dyDescent="0.25">
      <c r="B107" s="2"/>
      <c r="C107" s="14" t="s">
        <v>56</v>
      </c>
      <c r="D107" s="7"/>
      <c r="E107" s="13"/>
      <c r="F107" s="9"/>
      <c r="G107" s="9"/>
      <c r="H107" s="9"/>
      <c r="I107" s="9"/>
      <c r="J107" s="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>
        <f t="shared" si="34"/>
        <v>0</v>
      </c>
      <c r="AT107" s="2"/>
    </row>
    <row r="108" spans="2:46" ht="14.25" hidden="1" customHeight="1" outlineLevel="1" x14ac:dyDescent="0.25">
      <c r="B108" s="2"/>
      <c r="C108" s="14" t="s">
        <v>56</v>
      </c>
      <c r="D108" s="7"/>
      <c r="E108" s="13"/>
      <c r="F108" s="9"/>
      <c r="G108" s="9"/>
      <c r="H108" s="9"/>
      <c r="I108" s="9"/>
      <c r="J108" s="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>
        <f t="shared" si="34"/>
        <v>0</v>
      </c>
      <c r="AT108" s="2"/>
    </row>
    <row r="109" spans="2:46" ht="14.25" hidden="1" customHeight="1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>
        <f t="shared" si="34"/>
        <v>0</v>
      </c>
      <c r="AT109" s="2"/>
    </row>
    <row r="110" spans="2:46" ht="14.25" hidden="1" customHeight="1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>
        <f t="shared" si="34"/>
        <v>0</v>
      </c>
      <c r="AT110" s="2"/>
    </row>
    <row r="111" spans="2:46" ht="14.25" hidden="1" customHeight="1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>
        <f t="shared" si="34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>
        <f t="shared" si="34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>
        <f t="shared" si="34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>
        <f t="shared" si="34"/>
        <v>0</v>
      </c>
      <c r="AT114" s="2"/>
    </row>
    <row r="115" spans="1:46" s="2" customFormat="1" ht="13.5" customHeight="1" collapsed="1" x14ac:dyDescent="0.25">
      <c r="A115" s="2" t="s">
        <v>54</v>
      </c>
      <c r="B115" s="2" t="s">
        <v>75</v>
      </c>
      <c r="C115" s="32" t="s">
        <v>56</v>
      </c>
      <c r="D115" s="26" t="s">
        <v>57</v>
      </c>
      <c r="E115" s="27" t="s">
        <v>46</v>
      </c>
      <c r="F115" s="24"/>
      <c r="G115" s="28">
        <f t="shared" ref="G115:J115" si="47">G37-G43</f>
        <v>0</v>
      </c>
      <c r="H115" s="28">
        <f t="shared" si="47"/>
        <v>0</v>
      </c>
      <c r="I115" s="28">
        <f t="shared" si="47"/>
        <v>0</v>
      </c>
      <c r="J115" s="28">
        <f t="shared" si="47"/>
        <v>0</v>
      </c>
      <c r="K115" s="28">
        <f>K37-K43</f>
        <v>0</v>
      </c>
      <c r="L115" s="28">
        <f t="shared" ref="L115:AO115" si="48">L37-L43</f>
        <v>0</v>
      </c>
      <c r="M115" s="28">
        <f t="shared" si="48"/>
        <v>-45</v>
      </c>
      <c r="N115" s="28">
        <f t="shared" si="48"/>
        <v>-176</v>
      </c>
      <c r="O115" s="25">
        <f t="shared" si="48"/>
        <v>0</v>
      </c>
      <c r="P115" s="25">
        <f t="shared" si="48"/>
        <v>0</v>
      </c>
      <c r="Q115" s="28">
        <f t="shared" si="48"/>
        <v>-90</v>
      </c>
      <c r="R115" s="28">
        <f t="shared" si="48"/>
        <v>-5</v>
      </c>
      <c r="S115" s="28">
        <f t="shared" si="48"/>
        <v>1261</v>
      </c>
      <c r="T115" s="28">
        <f t="shared" si="48"/>
        <v>-802</v>
      </c>
      <c r="U115" s="28">
        <f t="shared" si="48"/>
        <v>-46</v>
      </c>
      <c r="V115" s="25">
        <f t="shared" si="48"/>
        <v>0</v>
      </c>
      <c r="W115" s="25">
        <f t="shared" si="48"/>
        <v>0</v>
      </c>
      <c r="X115" s="28">
        <f t="shared" si="48"/>
        <v>-127</v>
      </c>
      <c r="Y115" s="28">
        <f t="shared" si="48"/>
        <v>0</v>
      </c>
      <c r="Z115" s="28">
        <f t="shared" si="48"/>
        <v>-118.2</v>
      </c>
      <c r="AA115" s="28">
        <f t="shared" si="48"/>
        <v>-77</v>
      </c>
      <c r="AB115" s="28">
        <f t="shared" si="48"/>
        <v>-88</v>
      </c>
      <c r="AC115" s="25">
        <f t="shared" si="48"/>
        <v>0</v>
      </c>
      <c r="AD115" s="25">
        <f t="shared" si="48"/>
        <v>0</v>
      </c>
      <c r="AE115" s="28">
        <f t="shared" si="48"/>
        <v>-421</v>
      </c>
      <c r="AF115" s="28">
        <f t="shared" si="48"/>
        <v>-131</v>
      </c>
      <c r="AG115" s="28">
        <f t="shared" si="48"/>
        <v>-69.5</v>
      </c>
      <c r="AH115" s="28">
        <f t="shared" si="48"/>
        <v>-36</v>
      </c>
      <c r="AI115" s="28">
        <f t="shared" si="48"/>
        <v>-24.276</v>
      </c>
      <c r="AJ115" s="25">
        <f t="shared" si="48"/>
        <v>0</v>
      </c>
      <c r="AK115" s="25">
        <f t="shared" si="48"/>
        <v>0</v>
      </c>
      <c r="AL115" s="28">
        <f t="shared" si="48"/>
        <v>-121.5</v>
      </c>
      <c r="AM115" s="28">
        <f t="shared" si="48"/>
        <v>-317</v>
      </c>
      <c r="AN115" s="28">
        <f t="shared" si="48"/>
        <v>0</v>
      </c>
      <c r="AO115" s="28">
        <f t="shared" si="48"/>
        <v>0</v>
      </c>
      <c r="AP115" s="28">
        <f t="shared" ref="AP115:AR115" si="49">AP37-AP43</f>
        <v>0</v>
      </c>
      <c r="AQ115" s="28">
        <f t="shared" si="49"/>
        <v>0</v>
      </c>
      <c r="AR115" s="28">
        <f t="shared" si="49"/>
        <v>0</v>
      </c>
      <c r="AS115" s="28">
        <f t="shared" si="34"/>
        <v>-1433.4760000000001</v>
      </c>
      <c r="AT115" s="2" t="s">
        <v>75</v>
      </c>
    </row>
    <row r="116" spans="1:46" s="2" customFormat="1" ht="13.5" customHeight="1" x14ac:dyDescent="0.25">
      <c r="A116" s="2" t="s">
        <v>54</v>
      </c>
      <c r="B116" s="2" t="s">
        <v>75</v>
      </c>
      <c r="C116" s="6"/>
      <c r="AS116" s="2">
        <f t="shared" si="34"/>
        <v>0</v>
      </c>
      <c r="AT116" s="2" t="s">
        <v>75</v>
      </c>
    </row>
    <row r="117" spans="1:46" s="2" customFormat="1" ht="13.5" customHeight="1" x14ac:dyDescent="0.25">
      <c r="A117" s="2" t="s">
        <v>54</v>
      </c>
      <c r="B117" s="2" t="s">
        <v>75</v>
      </c>
      <c r="C117" s="14"/>
      <c r="D117" s="34" t="s">
        <v>59</v>
      </c>
      <c r="E117" s="35" t="s">
        <v>58</v>
      </c>
      <c r="F117" s="24"/>
      <c r="G117" s="23">
        <f t="shared" ref="G117:P118" si="50">SUMIF($E$6:$E$115,$E117,G$6:G$115)</f>
        <v>0</v>
      </c>
      <c r="H117" s="23">
        <f t="shared" si="50"/>
        <v>0</v>
      </c>
      <c r="I117" s="23">
        <f t="shared" si="50"/>
        <v>0</v>
      </c>
      <c r="J117" s="23">
        <f t="shared" si="50"/>
        <v>0</v>
      </c>
      <c r="K117" s="23">
        <f t="shared" si="50"/>
        <v>0</v>
      </c>
      <c r="L117" s="23">
        <f t="shared" si="50"/>
        <v>0</v>
      </c>
      <c r="M117" s="23">
        <f t="shared" si="50"/>
        <v>0</v>
      </c>
      <c r="N117" s="23">
        <f t="shared" si="50"/>
        <v>0</v>
      </c>
      <c r="O117" s="25">
        <f t="shared" si="50"/>
        <v>0</v>
      </c>
      <c r="P117" s="25">
        <f t="shared" si="50"/>
        <v>0</v>
      </c>
      <c r="Q117" s="23">
        <f t="shared" ref="Q117:Z118" si="51">SUMIF($E$6:$E$115,$E117,Q$6:Q$115)</f>
        <v>0</v>
      </c>
      <c r="R117" s="23">
        <f t="shared" si="51"/>
        <v>0</v>
      </c>
      <c r="S117" s="23">
        <f t="shared" si="51"/>
        <v>3261</v>
      </c>
      <c r="T117" s="23">
        <f t="shared" si="51"/>
        <v>988</v>
      </c>
      <c r="U117" s="23">
        <f t="shared" si="51"/>
        <v>901</v>
      </c>
      <c r="V117" s="25">
        <f t="shared" si="51"/>
        <v>0</v>
      </c>
      <c r="W117" s="25">
        <f t="shared" si="51"/>
        <v>0</v>
      </c>
      <c r="X117" s="23">
        <f t="shared" si="51"/>
        <v>0</v>
      </c>
      <c r="Y117" s="23">
        <f t="shared" si="51"/>
        <v>309</v>
      </c>
      <c r="Z117" s="23">
        <f t="shared" si="51"/>
        <v>203</v>
      </c>
      <c r="AA117" s="23">
        <f t="shared" ref="AA117:AJ118" si="52">SUMIF($E$6:$E$115,$E117,AA$6:AA$115)</f>
        <v>1609</v>
      </c>
      <c r="AB117" s="23">
        <f t="shared" si="52"/>
        <v>0</v>
      </c>
      <c r="AC117" s="25">
        <f t="shared" si="52"/>
        <v>0</v>
      </c>
      <c r="AD117" s="25">
        <f t="shared" si="52"/>
        <v>0</v>
      </c>
      <c r="AE117" s="23">
        <f t="shared" si="52"/>
        <v>575</v>
      </c>
      <c r="AF117" s="23">
        <f t="shared" si="52"/>
        <v>0</v>
      </c>
      <c r="AG117" s="23">
        <f t="shared" si="52"/>
        <v>413</v>
      </c>
      <c r="AH117" s="23">
        <f t="shared" si="52"/>
        <v>0</v>
      </c>
      <c r="AI117" s="23">
        <f t="shared" si="52"/>
        <v>62.3</v>
      </c>
      <c r="AJ117" s="25">
        <f t="shared" si="52"/>
        <v>0</v>
      </c>
      <c r="AK117" s="25">
        <f t="shared" ref="AK117:AR118" si="53">SUMIF($E$6:$E$115,$E117,AK$6:AK$115)</f>
        <v>0</v>
      </c>
      <c r="AL117" s="23">
        <f t="shared" si="53"/>
        <v>870</v>
      </c>
      <c r="AM117" s="23">
        <f t="shared" si="53"/>
        <v>718</v>
      </c>
      <c r="AN117" s="23">
        <f t="shared" si="53"/>
        <v>0</v>
      </c>
      <c r="AO117" s="23">
        <f t="shared" si="53"/>
        <v>0</v>
      </c>
      <c r="AP117" s="23">
        <f t="shared" si="53"/>
        <v>0</v>
      </c>
      <c r="AQ117" s="23">
        <f t="shared" si="53"/>
        <v>0</v>
      </c>
      <c r="AR117" s="23">
        <f t="shared" si="53"/>
        <v>0</v>
      </c>
      <c r="AS117" s="23">
        <f t="shared" si="34"/>
        <v>9909.2999999999993</v>
      </c>
      <c r="AT117" s="2" t="s">
        <v>75</v>
      </c>
    </row>
    <row r="118" spans="1:46" s="2" customFormat="1" ht="13.5" customHeight="1" x14ac:dyDescent="0.25">
      <c r="A118" s="2" t="s">
        <v>54</v>
      </c>
      <c r="B118" s="2" t="s">
        <v>75</v>
      </c>
      <c r="C118" s="14"/>
      <c r="D118" s="34" t="s">
        <v>59</v>
      </c>
      <c r="E118" s="35" t="s">
        <v>47</v>
      </c>
      <c r="F118" s="24"/>
      <c r="G118" s="23">
        <f t="shared" si="50"/>
        <v>0</v>
      </c>
      <c r="H118" s="23">
        <f t="shared" si="50"/>
        <v>0</v>
      </c>
      <c r="I118" s="23">
        <f t="shared" si="50"/>
        <v>0</v>
      </c>
      <c r="J118" s="23">
        <f t="shared" si="50"/>
        <v>0</v>
      </c>
      <c r="K118" s="23">
        <f t="shared" si="50"/>
        <v>0</v>
      </c>
      <c r="L118" s="23">
        <f t="shared" si="50"/>
        <v>0</v>
      </c>
      <c r="M118" s="23">
        <f t="shared" si="50"/>
        <v>45</v>
      </c>
      <c r="N118" s="23">
        <f t="shared" si="50"/>
        <v>176</v>
      </c>
      <c r="O118" s="25">
        <f t="shared" si="50"/>
        <v>0</v>
      </c>
      <c r="P118" s="25">
        <f t="shared" si="50"/>
        <v>0</v>
      </c>
      <c r="Q118" s="23">
        <f t="shared" si="51"/>
        <v>90</v>
      </c>
      <c r="R118" s="23">
        <f t="shared" si="51"/>
        <v>5</v>
      </c>
      <c r="S118" s="23">
        <f t="shared" si="51"/>
        <v>0</v>
      </c>
      <c r="T118" s="23">
        <f t="shared" si="51"/>
        <v>802</v>
      </c>
      <c r="U118" s="23">
        <f t="shared" si="51"/>
        <v>46</v>
      </c>
      <c r="V118" s="25">
        <f t="shared" si="51"/>
        <v>0</v>
      </c>
      <c r="W118" s="25">
        <f t="shared" si="51"/>
        <v>0</v>
      </c>
      <c r="X118" s="23">
        <f t="shared" si="51"/>
        <v>227</v>
      </c>
      <c r="Y118" s="23">
        <f t="shared" si="51"/>
        <v>0</v>
      </c>
      <c r="Z118" s="23">
        <f t="shared" si="51"/>
        <v>118.2</v>
      </c>
      <c r="AA118" s="23">
        <f t="shared" si="52"/>
        <v>77</v>
      </c>
      <c r="AB118" s="23">
        <f t="shared" si="52"/>
        <v>88</v>
      </c>
      <c r="AC118" s="25">
        <f t="shared" si="52"/>
        <v>0</v>
      </c>
      <c r="AD118" s="25">
        <f t="shared" si="52"/>
        <v>0</v>
      </c>
      <c r="AE118" s="23">
        <f t="shared" si="52"/>
        <v>421</v>
      </c>
      <c r="AF118" s="23">
        <f t="shared" si="52"/>
        <v>131</v>
      </c>
      <c r="AG118" s="23">
        <f t="shared" si="52"/>
        <v>69.5</v>
      </c>
      <c r="AH118" s="23">
        <f t="shared" si="52"/>
        <v>36</v>
      </c>
      <c r="AI118" s="23">
        <f t="shared" si="52"/>
        <v>997.27599999999995</v>
      </c>
      <c r="AJ118" s="25">
        <f t="shared" si="52"/>
        <v>0</v>
      </c>
      <c r="AK118" s="25">
        <f t="shared" si="53"/>
        <v>0</v>
      </c>
      <c r="AL118" s="23">
        <f t="shared" si="53"/>
        <v>121.5</v>
      </c>
      <c r="AM118" s="23">
        <f t="shared" si="53"/>
        <v>317</v>
      </c>
      <c r="AN118" s="23">
        <f t="shared" si="53"/>
        <v>0</v>
      </c>
      <c r="AO118" s="23">
        <f t="shared" si="53"/>
        <v>0</v>
      </c>
      <c r="AP118" s="23">
        <f t="shared" si="53"/>
        <v>0</v>
      </c>
      <c r="AQ118" s="23">
        <f t="shared" si="53"/>
        <v>0</v>
      </c>
      <c r="AR118" s="23">
        <f t="shared" si="53"/>
        <v>0</v>
      </c>
      <c r="AS118" s="23">
        <f t="shared" si="34"/>
        <v>3767.4759999999997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32"/>
      <c r="D119" s="26" t="s">
        <v>59</v>
      </c>
      <c r="E119" s="27" t="s">
        <v>46</v>
      </c>
      <c r="F119" s="24"/>
      <c r="G119" s="28">
        <f t="shared" ref="G119:J119" si="54">G117-G118</f>
        <v>0</v>
      </c>
      <c r="H119" s="28">
        <f t="shared" si="54"/>
        <v>0</v>
      </c>
      <c r="I119" s="28">
        <f t="shared" si="54"/>
        <v>0</v>
      </c>
      <c r="J119" s="28">
        <f t="shared" si="54"/>
        <v>0</v>
      </c>
      <c r="K119" s="28">
        <f>K117-K118</f>
        <v>0</v>
      </c>
      <c r="L119" s="28">
        <f t="shared" ref="L119:AO119" si="55">L117-L118</f>
        <v>0</v>
      </c>
      <c r="M119" s="28">
        <f t="shared" si="55"/>
        <v>-45</v>
      </c>
      <c r="N119" s="28">
        <f t="shared" si="55"/>
        <v>-176</v>
      </c>
      <c r="O119" s="25">
        <f t="shared" si="55"/>
        <v>0</v>
      </c>
      <c r="P119" s="25">
        <f t="shared" si="55"/>
        <v>0</v>
      </c>
      <c r="Q119" s="28">
        <f t="shared" si="55"/>
        <v>-90</v>
      </c>
      <c r="R119" s="28">
        <f t="shared" si="55"/>
        <v>-5</v>
      </c>
      <c r="S119" s="28">
        <f t="shared" si="55"/>
        <v>3261</v>
      </c>
      <c r="T119" s="28">
        <f t="shared" si="55"/>
        <v>186</v>
      </c>
      <c r="U119" s="28">
        <f t="shared" si="55"/>
        <v>855</v>
      </c>
      <c r="V119" s="25">
        <f t="shared" si="55"/>
        <v>0</v>
      </c>
      <c r="W119" s="25">
        <f t="shared" si="55"/>
        <v>0</v>
      </c>
      <c r="X119" s="28">
        <f t="shared" si="55"/>
        <v>-227</v>
      </c>
      <c r="Y119" s="28">
        <f t="shared" si="55"/>
        <v>309</v>
      </c>
      <c r="Z119" s="28">
        <f t="shared" si="55"/>
        <v>84.8</v>
      </c>
      <c r="AA119" s="28">
        <f t="shared" si="55"/>
        <v>1532</v>
      </c>
      <c r="AB119" s="28">
        <f t="shared" si="55"/>
        <v>-88</v>
      </c>
      <c r="AC119" s="25">
        <f t="shared" si="55"/>
        <v>0</v>
      </c>
      <c r="AD119" s="25">
        <f t="shared" si="55"/>
        <v>0</v>
      </c>
      <c r="AE119" s="28">
        <f t="shared" si="55"/>
        <v>154</v>
      </c>
      <c r="AF119" s="28">
        <f t="shared" si="55"/>
        <v>-131</v>
      </c>
      <c r="AG119" s="28">
        <f t="shared" si="55"/>
        <v>343.5</v>
      </c>
      <c r="AH119" s="28">
        <f t="shared" si="55"/>
        <v>-36</v>
      </c>
      <c r="AI119" s="28">
        <f t="shared" si="55"/>
        <v>-934.976</v>
      </c>
      <c r="AJ119" s="25">
        <f t="shared" si="55"/>
        <v>0</v>
      </c>
      <c r="AK119" s="25">
        <f t="shared" si="55"/>
        <v>0</v>
      </c>
      <c r="AL119" s="28">
        <f t="shared" si="55"/>
        <v>748.5</v>
      </c>
      <c r="AM119" s="28">
        <f t="shared" si="55"/>
        <v>401</v>
      </c>
      <c r="AN119" s="28">
        <f t="shared" si="55"/>
        <v>0</v>
      </c>
      <c r="AO119" s="28">
        <f t="shared" si="55"/>
        <v>0</v>
      </c>
      <c r="AP119" s="28">
        <f t="shared" ref="AP119:AR119" si="56">AP117-AP118</f>
        <v>0</v>
      </c>
      <c r="AQ119" s="28">
        <f t="shared" si="56"/>
        <v>0</v>
      </c>
      <c r="AR119" s="28">
        <f t="shared" si="56"/>
        <v>0</v>
      </c>
      <c r="AS119" s="28">
        <f t="shared" si="34"/>
        <v>6141.8240000000005</v>
      </c>
      <c r="AT119" s="2" t="s">
        <v>75</v>
      </c>
    </row>
    <row r="120" spans="1:46" ht="13.5" customHeight="1" x14ac:dyDescent="0.25">
      <c r="A120" s="2" t="s">
        <v>54</v>
      </c>
      <c r="B120" s="2" t="s">
        <v>75</v>
      </c>
      <c r="E120" s="1" t="s">
        <v>60</v>
      </c>
      <c r="G120" s="33">
        <f t="shared" ref="G120:J120" si="57">G19+G34+G115-G119</f>
        <v>0</v>
      </c>
      <c r="H120" s="33">
        <f t="shared" si="57"/>
        <v>0</v>
      </c>
      <c r="I120" s="33">
        <f t="shared" si="57"/>
        <v>0</v>
      </c>
      <c r="J120" s="33">
        <f t="shared" si="57"/>
        <v>0</v>
      </c>
      <c r="K120" s="33">
        <f>K19+K34+K115-K119</f>
        <v>0</v>
      </c>
      <c r="L120" s="33">
        <f t="shared" ref="L120:AO120" si="58">L19+L34+L115-L119</f>
        <v>0</v>
      </c>
      <c r="M120" s="33">
        <f t="shared" si="58"/>
        <v>0</v>
      </c>
      <c r="N120" s="33">
        <f t="shared" si="58"/>
        <v>0</v>
      </c>
      <c r="O120" s="33">
        <f t="shared" si="58"/>
        <v>0</v>
      </c>
      <c r="P120" s="33">
        <f t="shared" si="58"/>
        <v>0</v>
      </c>
      <c r="Q120" s="33">
        <f t="shared" si="58"/>
        <v>0</v>
      </c>
      <c r="R120" s="33">
        <f t="shared" si="58"/>
        <v>0</v>
      </c>
      <c r="S120" s="33">
        <f t="shared" si="58"/>
        <v>0</v>
      </c>
      <c r="T120" s="33">
        <f t="shared" si="58"/>
        <v>0</v>
      </c>
      <c r="U120" s="33">
        <f t="shared" si="58"/>
        <v>0</v>
      </c>
      <c r="V120" s="33">
        <f t="shared" si="58"/>
        <v>0</v>
      </c>
      <c r="W120" s="33">
        <f t="shared" si="58"/>
        <v>0</v>
      </c>
      <c r="X120" s="33">
        <f t="shared" si="58"/>
        <v>0</v>
      </c>
      <c r="Y120" s="33">
        <f t="shared" si="58"/>
        <v>0</v>
      </c>
      <c r="Z120" s="33">
        <f t="shared" si="58"/>
        <v>0</v>
      </c>
      <c r="AA120" s="33">
        <f t="shared" si="58"/>
        <v>0</v>
      </c>
      <c r="AB120" s="33">
        <f t="shared" si="58"/>
        <v>0</v>
      </c>
      <c r="AC120" s="33">
        <f t="shared" si="58"/>
        <v>0</v>
      </c>
      <c r="AD120" s="33">
        <f t="shared" si="58"/>
        <v>0</v>
      </c>
      <c r="AE120" s="33">
        <f t="shared" si="58"/>
        <v>0</v>
      </c>
      <c r="AF120" s="33">
        <f t="shared" si="58"/>
        <v>0</v>
      </c>
      <c r="AG120" s="33">
        <f t="shared" si="58"/>
        <v>0</v>
      </c>
      <c r="AH120" s="33">
        <f t="shared" si="58"/>
        <v>0</v>
      </c>
      <c r="AI120" s="33">
        <f t="shared" si="58"/>
        <v>0</v>
      </c>
      <c r="AJ120" s="33">
        <f t="shared" si="58"/>
        <v>0</v>
      </c>
      <c r="AK120" s="33">
        <f t="shared" si="58"/>
        <v>0</v>
      </c>
      <c r="AL120" s="33">
        <f t="shared" si="58"/>
        <v>0</v>
      </c>
      <c r="AM120" s="33">
        <f t="shared" si="58"/>
        <v>0</v>
      </c>
      <c r="AN120" s="33">
        <f t="shared" si="58"/>
        <v>0</v>
      </c>
      <c r="AO120" s="33">
        <f t="shared" si="58"/>
        <v>0</v>
      </c>
      <c r="AP120" s="33">
        <f t="shared" ref="AP120:AR120" si="59">AP19+AP34+AP115-AP119</f>
        <v>0</v>
      </c>
      <c r="AQ120" s="33">
        <f t="shared" si="59"/>
        <v>0</v>
      </c>
      <c r="AR120" s="33">
        <f t="shared" si="59"/>
        <v>0</v>
      </c>
      <c r="AS120" s="33">
        <f t="shared" si="34"/>
        <v>0</v>
      </c>
      <c r="AT120" s="2" t="s">
        <v>75</v>
      </c>
    </row>
    <row r="121" spans="1:46" s="2" customFormat="1" ht="13.5" customHeight="1" x14ac:dyDescent="0.25">
      <c r="A121" s="2" t="s">
        <v>54</v>
      </c>
      <c r="B121" s="2" t="s">
        <v>75</v>
      </c>
      <c r="C121" s="32"/>
      <c r="D121" s="26" t="s">
        <v>78</v>
      </c>
      <c r="E121" s="27"/>
      <c r="F121" s="24"/>
      <c r="G121" s="28">
        <f t="shared" ref="G121:J121" si="60">G119-G120</f>
        <v>0</v>
      </c>
      <c r="H121" s="28">
        <f t="shared" si="60"/>
        <v>0</v>
      </c>
      <c r="I121" s="28">
        <f t="shared" si="60"/>
        <v>0</v>
      </c>
      <c r="J121" s="28">
        <f t="shared" si="60"/>
        <v>0</v>
      </c>
      <c r="K121" s="28">
        <f>K119-K120</f>
        <v>0</v>
      </c>
      <c r="L121" s="28">
        <f>K121+L119</f>
        <v>0</v>
      </c>
      <c r="M121" s="28">
        <f>L121+M119</f>
        <v>-45</v>
      </c>
      <c r="N121" s="28">
        <f>M121+N119</f>
        <v>-221</v>
      </c>
      <c r="O121" s="28">
        <f t="shared" ref="O121:AR121" si="61">N121+O119</f>
        <v>-221</v>
      </c>
      <c r="P121" s="28">
        <f t="shared" si="61"/>
        <v>-221</v>
      </c>
      <c r="Q121" s="28">
        <f t="shared" si="61"/>
        <v>-311</v>
      </c>
      <c r="R121" s="28">
        <f t="shared" si="61"/>
        <v>-316</v>
      </c>
      <c r="S121" s="28">
        <f t="shared" si="61"/>
        <v>2945</v>
      </c>
      <c r="T121" s="28">
        <f t="shared" si="61"/>
        <v>3131</v>
      </c>
      <c r="U121" s="28">
        <f t="shared" si="61"/>
        <v>3986</v>
      </c>
      <c r="V121" s="28">
        <f t="shared" si="61"/>
        <v>3986</v>
      </c>
      <c r="W121" s="28">
        <f t="shared" si="61"/>
        <v>3986</v>
      </c>
      <c r="X121" s="28">
        <f t="shared" si="61"/>
        <v>3759</v>
      </c>
      <c r="Y121" s="28">
        <f t="shared" si="61"/>
        <v>4068</v>
      </c>
      <c r="Z121" s="28">
        <f t="shared" si="61"/>
        <v>4152.8</v>
      </c>
      <c r="AA121" s="28">
        <f t="shared" si="61"/>
        <v>5684.8</v>
      </c>
      <c r="AB121" s="28">
        <f t="shared" si="61"/>
        <v>5596.8</v>
      </c>
      <c r="AC121" s="28">
        <f t="shared" si="61"/>
        <v>5596.8</v>
      </c>
      <c r="AD121" s="28">
        <f t="shared" si="61"/>
        <v>5596.8</v>
      </c>
      <c r="AE121" s="28">
        <f t="shared" si="61"/>
        <v>5750.8</v>
      </c>
      <c r="AF121" s="28">
        <f t="shared" si="61"/>
        <v>5619.8</v>
      </c>
      <c r="AG121" s="28">
        <f t="shared" si="61"/>
        <v>5963.3</v>
      </c>
      <c r="AH121" s="28">
        <f t="shared" si="61"/>
        <v>5927.3</v>
      </c>
      <c r="AI121" s="28">
        <f t="shared" si="61"/>
        <v>4992.3240000000005</v>
      </c>
      <c r="AJ121" s="28">
        <f t="shared" si="61"/>
        <v>4992.3240000000005</v>
      </c>
      <c r="AK121" s="28">
        <f t="shared" si="61"/>
        <v>4992.3240000000005</v>
      </c>
      <c r="AL121" s="28">
        <f t="shared" si="61"/>
        <v>5740.8240000000005</v>
      </c>
      <c r="AM121" s="28">
        <f t="shared" si="61"/>
        <v>6141.8240000000005</v>
      </c>
      <c r="AN121" s="28">
        <f t="shared" si="61"/>
        <v>6141.8240000000005</v>
      </c>
      <c r="AO121" s="28">
        <f t="shared" si="61"/>
        <v>6141.8240000000005</v>
      </c>
      <c r="AP121" s="28">
        <f t="shared" si="61"/>
        <v>6141.8240000000005</v>
      </c>
      <c r="AQ121" s="28">
        <f t="shared" si="61"/>
        <v>6141.8240000000005</v>
      </c>
      <c r="AR121" s="28">
        <f t="shared" si="61"/>
        <v>6141.8240000000005</v>
      </c>
      <c r="AS121" s="28">
        <f>AS119</f>
        <v>6141.8240000000005</v>
      </c>
      <c r="AT121" s="2" t="s">
        <v>75</v>
      </c>
    </row>
    <row r="122" spans="1:46" ht="14.25" hidden="1" customHeight="1" x14ac:dyDescent="0.25">
      <c r="AS122" s="1">
        <f t="shared" si="34"/>
        <v>0</v>
      </c>
    </row>
    <row r="123" spans="1:46" ht="14.25" hidden="1" customHeight="1" x14ac:dyDescent="0.25">
      <c r="E123" s="1">
        <v>1</v>
      </c>
      <c r="F123" s="1">
        <v>2</v>
      </c>
      <c r="K123" s="1">
        <v>3</v>
      </c>
      <c r="L123" s="1">
        <v>4</v>
      </c>
      <c r="M123" s="1">
        <v>5</v>
      </c>
      <c r="N123" s="1">
        <v>6</v>
      </c>
      <c r="O123" s="1">
        <v>7</v>
      </c>
      <c r="P123" s="1">
        <v>8</v>
      </c>
      <c r="Q123" s="1">
        <v>9</v>
      </c>
      <c r="R123" s="1">
        <v>10</v>
      </c>
      <c r="S123" s="1">
        <v>11</v>
      </c>
      <c r="T123" s="1">
        <v>12</v>
      </c>
      <c r="U123" s="1">
        <v>13</v>
      </c>
      <c r="V123" s="1">
        <v>14</v>
      </c>
      <c r="W123" s="1">
        <v>15</v>
      </c>
      <c r="X123" s="1">
        <v>16</v>
      </c>
      <c r="Y123" s="1">
        <v>17</v>
      </c>
      <c r="Z123" s="1">
        <v>18</v>
      </c>
      <c r="AA123" s="1">
        <v>19</v>
      </c>
      <c r="AB123" s="1">
        <v>20</v>
      </c>
      <c r="AC123" s="1">
        <v>21</v>
      </c>
      <c r="AD123" s="1">
        <v>22</v>
      </c>
      <c r="AE123" s="1">
        <v>23</v>
      </c>
      <c r="AF123" s="1">
        <v>24</v>
      </c>
      <c r="AG123" s="1">
        <v>25</v>
      </c>
      <c r="AH123" s="1">
        <v>26</v>
      </c>
      <c r="AI123" s="1">
        <v>27</v>
      </c>
      <c r="AJ123" s="1">
        <v>28</v>
      </c>
      <c r="AK123" s="1">
        <v>29</v>
      </c>
      <c r="AL123" s="1">
        <v>30</v>
      </c>
      <c r="AM123" s="1">
        <v>31</v>
      </c>
      <c r="AN123" s="1">
        <v>32</v>
      </c>
      <c r="AO123" s="1">
        <v>33</v>
      </c>
    </row>
    <row r="124" spans="1:46" ht="9" customHeight="1" x14ac:dyDescent="0.25"/>
    <row r="125" spans="1:46" ht="13.5" customHeight="1" x14ac:dyDescent="0.25">
      <c r="E125" s="2" t="s">
        <v>106</v>
      </c>
      <c r="AT125" s="1" t="s">
        <v>75</v>
      </c>
    </row>
    <row r="126" spans="1:46" ht="13.5" customHeight="1" x14ac:dyDescent="0.25">
      <c r="D126" s="50">
        <v>1</v>
      </c>
      <c r="E126" s="9" t="str">
        <f>E92</f>
        <v>Прочие (Общехохы)</v>
      </c>
      <c r="L126" s="51">
        <f>AS92</f>
        <v>1177</v>
      </c>
      <c r="AT126" s="1" t="s">
        <v>75</v>
      </c>
    </row>
    <row r="127" spans="1:46" ht="13.5" customHeight="1" x14ac:dyDescent="0.25">
      <c r="D127" s="50">
        <v>2</v>
      </c>
      <c r="E127" s="9" t="str">
        <f>E86</f>
        <v>Договора ГПХ</v>
      </c>
      <c r="L127" s="51">
        <f>AS86</f>
        <v>5</v>
      </c>
      <c r="AT127" s="1" t="s">
        <v>75</v>
      </c>
    </row>
    <row r="128" spans="1:46" ht="13.5" customHeight="1" x14ac:dyDescent="0.25">
      <c r="D128" s="50">
        <v>3</v>
      </c>
      <c r="E128" s="9" t="str">
        <f>E80</f>
        <v>Телефония, связь, интернет</v>
      </c>
      <c r="L128" s="51">
        <f>AS80</f>
        <v>8</v>
      </c>
      <c r="AT128" s="1" t="s">
        <v>75</v>
      </c>
    </row>
    <row r="129" spans="3:46" ht="13.5" customHeight="1" x14ac:dyDescent="0.25">
      <c r="D129" s="50">
        <v>4</v>
      </c>
      <c r="E129" s="9" t="str">
        <f>E76</f>
        <v>Транспрт, Аренда, авто</v>
      </c>
      <c r="L129" s="51">
        <f>AS76</f>
        <v>131</v>
      </c>
      <c r="AT129" s="1" t="s">
        <v>75</v>
      </c>
    </row>
    <row r="130" spans="3:46" ht="13.5" customHeight="1" x14ac:dyDescent="0.25">
      <c r="D130" s="50">
        <v>5</v>
      </c>
      <c r="E130" s="9" t="str">
        <f>E68</f>
        <v>Аренда офисов.</v>
      </c>
      <c r="L130" s="51">
        <f>AS68</f>
        <v>119</v>
      </c>
      <c r="AT130" s="1" t="s">
        <v>75</v>
      </c>
    </row>
    <row r="131" spans="3:46" ht="13.5" customHeight="1" x14ac:dyDescent="0.25">
      <c r="D131" s="50">
        <v>6</v>
      </c>
      <c r="E131" s="9" t="s">
        <v>108</v>
      </c>
      <c r="L131" s="52">
        <f>SUBTOTAL(9,AU58:AU67)/1000</f>
        <v>197.65600000000001</v>
      </c>
      <c r="AT131" s="1" t="s">
        <v>75</v>
      </c>
    </row>
    <row r="132" spans="3:46" ht="13.5" customHeight="1" x14ac:dyDescent="0.25">
      <c r="D132" s="50">
        <v>6</v>
      </c>
      <c r="E132" s="9" t="s">
        <v>110</v>
      </c>
      <c r="L132" s="52">
        <f>AS66+AS64</f>
        <v>198</v>
      </c>
    </row>
    <row r="133" spans="3:46" ht="13.5" customHeight="1" x14ac:dyDescent="0.25">
      <c r="D133" s="50">
        <v>7</v>
      </c>
      <c r="E133" s="9" t="str">
        <f>E50</f>
        <v>Налоги</v>
      </c>
      <c r="L133" s="51">
        <f>AS50</f>
        <v>255</v>
      </c>
      <c r="AT133" s="1" t="s">
        <v>75</v>
      </c>
    </row>
    <row r="134" spans="3:46" ht="13.5" customHeight="1" x14ac:dyDescent="0.25">
      <c r="D134" s="50">
        <v>8</v>
      </c>
      <c r="E134" s="9" t="str">
        <f>E44</f>
        <v>Заработная плата</v>
      </c>
      <c r="L134" s="51">
        <f>AS44</f>
        <v>250</v>
      </c>
      <c r="AT134" s="1" t="s">
        <v>75</v>
      </c>
    </row>
    <row r="135" spans="3:46" ht="13.5" customHeight="1" x14ac:dyDescent="0.25">
      <c r="D135" s="32" t="s">
        <v>109</v>
      </c>
      <c r="E135" s="53"/>
      <c r="F135" s="54"/>
      <c r="G135" s="54"/>
      <c r="H135" s="54"/>
      <c r="I135" s="54"/>
      <c r="J135" s="54"/>
      <c r="K135" s="54"/>
      <c r="L135" s="28">
        <f>SUM(L126:L134)</f>
        <v>2340.6559999999999</v>
      </c>
      <c r="AT135" s="1" t="s">
        <v>75</v>
      </c>
    </row>
    <row r="136" spans="3:46" ht="13.5" customHeight="1" x14ac:dyDescent="0.25">
      <c r="C136" s="1"/>
    </row>
    <row r="137" spans="3:46" ht="13.5" customHeight="1" x14ac:dyDescent="0.25">
      <c r="C137" s="1"/>
    </row>
    <row r="138" spans="3:46" ht="13.5" customHeight="1" x14ac:dyDescent="0.25">
      <c r="C138" s="1"/>
    </row>
  </sheetData>
  <autoFilter ref="A3:AT123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58" orientation="landscape" r:id="rId1"/>
  <headerFooter>
    <oddFooter>Страница  &amp;P из &amp;N</oddFooter>
  </headerFooter>
  <rowBreaks count="1" manualBreakCount="1">
    <brk id="85" min="2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2023-02-08T12:50:38Z</cp:lastPrinted>
  <dcterms:created xsi:type="dcterms:W3CDTF">2022-09-12T04:25:28Z</dcterms:created>
  <dcterms:modified xsi:type="dcterms:W3CDTF">2023-02-08T12:53:09Z</dcterms:modified>
</cp:coreProperties>
</file>