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05" yWindow="-105" windowWidth="20730" windowHeight="11760" activeTab="1"/>
  </bookViews>
  <sheets>
    <sheet name="Лист1" sheetId="1" r:id="rId1"/>
    <sheet name="План" sheetId="2" r:id="rId2"/>
    <sheet name="План 25_11" sheetId="3" r:id="rId3"/>
  </sheets>
  <definedNames>
    <definedName name="_xlnm._FilterDatabase" localSheetId="1" hidden="1">План!$A$2:$AP$119</definedName>
    <definedName name="_xlnm._FilterDatabase" localSheetId="2" hidden="1">'План 25_11'!$A$2:$AL$119</definedName>
    <definedName name="_xlnm.Print_Area" localSheetId="1">План!$C$1:$AP$119</definedName>
    <definedName name="_xlnm.Print_Area" localSheetId="2">'План 25_11'!$C$1:$AL$119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22" i="2" l="1"/>
  <c r="I38" i="2"/>
  <c r="S22" i="2"/>
  <c r="K22" i="2"/>
  <c r="K23" i="2"/>
  <c r="I23" i="2"/>
  <c r="AL90" i="2"/>
  <c r="AM90" i="2"/>
  <c r="AN90" i="2"/>
  <c r="AL84" i="2"/>
  <c r="AM84" i="2"/>
  <c r="AN84" i="2"/>
  <c r="AL78" i="2"/>
  <c r="AM78" i="2"/>
  <c r="AN78" i="2"/>
  <c r="AL74" i="2"/>
  <c r="AM74" i="2"/>
  <c r="AN74" i="2"/>
  <c r="AL66" i="2"/>
  <c r="AM66" i="2"/>
  <c r="AN66" i="2"/>
  <c r="AL56" i="2"/>
  <c r="AM56" i="2"/>
  <c r="AN56" i="2"/>
  <c r="AL50" i="2"/>
  <c r="AM50" i="2"/>
  <c r="AN50" i="2"/>
  <c r="AL44" i="2"/>
  <c r="AM44" i="2"/>
  <c r="AN44" i="2"/>
  <c r="AL37" i="2"/>
  <c r="AM37" i="2"/>
  <c r="AN37" i="2"/>
  <c r="AL28" i="2"/>
  <c r="AM28" i="2"/>
  <c r="AN28" i="2"/>
  <c r="AO28" i="2"/>
  <c r="AL22" i="2"/>
  <c r="AL34" i="2" s="1"/>
  <c r="AM22" i="2"/>
  <c r="AM34" i="2" s="1"/>
  <c r="AN22" i="2"/>
  <c r="AN34" i="2" s="1"/>
  <c r="AL13" i="2"/>
  <c r="AM13" i="2"/>
  <c r="AN13" i="2"/>
  <c r="AL7" i="2"/>
  <c r="AM7" i="2"/>
  <c r="AM115" i="2" s="1"/>
  <c r="AN7" i="2"/>
  <c r="AN115" i="2" s="1"/>
  <c r="AL115" i="2" l="1"/>
  <c r="AN19" i="2"/>
  <c r="AM19" i="2"/>
  <c r="AM43" i="2"/>
  <c r="AM113" i="2" s="1"/>
  <c r="AL19" i="2"/>
  <c r="AN43" i="2"/>
  <c r="AN116" i="2" s="1"/>
  <c r="AN117" i="2" s="1"/>
  <c r="AL43" i="2"/>
  <c r="AL113" i="2" s="1"/>
  <c r="N7" i="2"/>
  <c r="O7" i="2"/>
  <c r="P7" i="2"/>
  <c r="Q7" i="2"/>
  <c r="R7" i="2"/>
  <c r="S7" i="2"/>
  <c r="T7" i="2"/>
  <c r="U7" i="2"/>
  <c r="AO13" i="2"/>
  <c r="AO22" i="2"/>
  <c r="AO37" i="2"/>
  <c r="AO44" i="2"/>
  <c r="AO50" i="2"/>
  <c r="AO56" i="2"/>
  <c r="AO66" i="2"/>
  <c r="AO74" i="2"/>
  <c r="AO78" i="2"/>
  <c r="AO84" i="2"/>
  <c r="AO90" i="2"/>
  <c r="AL112" i="3"/>
  <c r="AL111" i="3"/>
  <c r="AL110" i="3"/>
  <c r="AL109" i="3"/>
  <c r="AL108" i="3"/>
  <c r="AL107" i="3"/>
  <c r="AL106" i="3"/>
  <c r="AL105" i="3"/>
  <c r="AL104" i="3"/>
  <c r="AL103" i="3"/>
  <c r="AL102" i="3"/>
  <c r="AL101" i="3"/>
  <c r="AL100" i="3"/>
  <c r="AL99" i="3"/>
  <c r="AL98" i="3"/>
  <c r="AL97" i="3"/>
  <c r="AL96" i="3"/>
  <c r="H95" i="3"/>
  <c r="AL95" i="3" s="1"/>
  <c r="AL94" i="3"/>
  <c r="AL93" i="3"/>
  <c r="H92" i="3"/>
  <c r="AL92" i="3" s="1"/>
  <c r="AL91" i="3"/>
  <c r="AK90" i="3"/>
  <c r="AJ90" i="3"/>
  <c r="AI90" i="3"/>
  <c r="AH90" i="3"/>
  <c r="AG90" i="3"/>
  <c r="AF90" i="3"/>
  <c r="AE90" i="3"/>
  <c r="AD90" i="3"/>
  <c r="AC90" i="3"/>
  <c r="AB90" i="3"/>
  <c r="AA90" i="3"/>
  <c r="Z90" i="3"/>
  <c r="Y90" i="3"/>
  <c r="X90" i="3"/>
  <c r="W90" i="3"/>
  <c r="V90" i="3"/>
  <c r="U90" i="3"/>
  <c r="T90" i="3"/>
  <c r="S90" i="3"/>
  <c r="R90" i="3"/>
  <c r="Q90" i="3"/>
  <c r="P90" i="3"/>
  <c r="O90" i="3"/>
  <c r="N90" i="3"/>
  <c r="M90" i="3"/>
  <c r="L90" i="3"/>
  <c r="K90" i="3"/>
  <c r="J90" i="3"/>
  <c r="I90" i="3"/>
  <c r="H90" i="3"/>
  <c r="G90" i="3"/>
  <c r="AL89" i="3"/>
  <c r="AL88" i="3"/>
  <c r="AL87" i="3"/>
  <c r="AL86" i="3"/>
  <c r="AL85" i="3"/>
  <c r="AK84" i="3"/>
  <c r="AJ84" i="3"/>
  <c r="AI84" i="3"/>
  <c r="AH84" i="3"/>
  <c r="AG84" i="3"/>
  <c r="AF84" i="3"/>
  <c r="AE84" i="3"/>
  <c r="AD84" i="3"/>
  <c r="AC84" i="3"/>
  <c r="AB84" i="3"/>
  <c r="AA84" i="3"/>
  <c r="Z84" i="3"/>
  <c r="Y84" i="3"/>
  <c r="X84" i="3"/>
  <c r="W84" i="3"/>
  <c r="V84" i="3"/>
  <c r="U84" i="3"/>
  <c r="T84" i="3"/>
  <c r="S84" i="3"/>
  <c r="R84" i="3"/>
  <c r="Q84" i="3"/>
  <c r="P84" i="3"/>
  <c r="O84" i="3"/>
  <c r="N84" i="3"/>
  <c r="M84" i="3"/>
  <c r="L84" i="3"/>
  <c r="K84" i="3"/>
  <c r="J84" i="3"/>
  <c r="I84" i="3"/>
  <c r="H84" i="3"/>
  <c r="G84" i="3"/>
  <c r="AL83" i="3"/>
  <c r="AL82" i="3"/>
  <c r="AL81" i="3"/>
  <c r="AL80" i="3"/>
  <c r="AL79" i="3"/>
  <c r="AK78" i="3"/>
  <c r="AJ78" i="3"/>
  <c r="AI78" i="3"/>
  <c r="AH78" i="3"/>
  <c r="AG78" i="3"/>
  <c r="AF78" i="3"/>
  <c r="AE78" i="3"/>
  <c r="AD78" i="3"/>
  <c r="AC78" i="3"/>
  <c r="AB78" i="3"/>
  <c r="AA78" i="3"/>
  <c r="Z78" i="3"/>
  <c r="Y78" i="3"/>
  <c r="X78" i="3"/>
  <c r="W78" i="3"/>
  <c r="V78" i="3"/>
  <c r="U78" i="3"/>
  <c r="T78" i="3"/>
  <c r="S78" i="3"/>
  <c r="R78" i="3"/>
  <c r="Q78" i="3"/>
  <c r="P78" i="3"/>
  <c r="O78" i="3"/>
  <c r="N78" i="3"/>
  <c r="M78" i="3"/>
  <c r="L78" i="3"/>
  <c r="K78" i="3"/>
  <c r="J78" i="3"/>
  <c r="I78" i="3"/>
  <c r="H78" i="3"/>
  <c r="G78" i="3"/>
  <c r="AL77" i="3"/>
  <c r="AL76" i="3"/>
  <c r="AL75" i="3"/>
  <c r="AK74" i="3"/>
  <c r="AJ74" i="3"/>
  <c r="AI74" i="3"/>
  <c r="AH74" i="3"/>
  <c r="AG74" i="3"/>
  <c r="AF74" i="3"/>
  <c r="AE74" i="3"/>
  <c r="AD74" i="3"/>
  <c r="AC74" i="3"/>
  <c r="AB74" i="3"/>
  <c r="AA74" i="3"/>
  <c r="Z74" i="3"/>
  <c r="Y74" i="3"/>
  <c r="X74" i="3"/>
  <c r="W74" i="3"/>
  <c r="V74" i="3"/>
  <c r="U74" i="3"/>
  <c r="T74" i="3"/>
  <c r="S74" i="3"/>
  <c r="R74" i="3"/>
  <c r="Q74" i="3"/>
  <c r="P74" i="3"/>
  <c r="O74" i="3"/>
  <c r="N74" i="3"/>
  <c r="M74" i="3"/>
  <c r="L74" i="3"/>
  <c r="K74" i="3"/>
  <c r="J74" i="3"/>
  <c r="I74" i="3"/>
  <c r="H74" i="3"/>
  <c r="G74" i="3"/>
  <c r="AL73" i="3"/>
  <c r="AL72" i="3"/>
  <c r="AL71" i="3"/>
  <c r="AL70" i="3"/>
  <c r="AL69" i="3"/>
  <c r="AL68" i="3"/>
  <c r="AL67" i="3"/>
  <c r="AK66" i="3"/>
  <c r="AJ66" i="3"/>
  <c r="AI66" i="3"/>
  <c r="AH66" i="3"/>
  <c r="AG66" i="3"/>
  <c r="AF66" i="3"/>
  <c r="AE66" i="3"/>
  <c r="AD66" i="3"/>
  <c r="AC66" i="3"/>
  <c r="AB66" i="3"/>
  <c r="AA66" i="3"/>
  <c r="Z66" i="3"/>
  <c r="Y66" i="3"/>
  <c r="X66" i="3"/>
  <c r="W66" i="3"/>
  <c r="V66" i="3"/>
  <c r="U66" i="3"/>
  <c r="T66" i="3"/>
  <c r="S66" i="3"/>
  <c r="R66" i="3"/>
  <c r="Q66" i="3"/>
  <c r="P66" i="3"/>
  <c r="O66" i="3"/>
  <c r="N66" i="3"/>
  <c r="M66" i="3"/>
  <c r="L66" i="3"/>
  <c r="K66" i="3"/>
  <c r="J66" i="3"/>
  <c r="I66" i="3"/>
  <c r="H66" i="3"/>
  <c r="G66" i="3"/>
  <c r="AL65" i="3"/>
  <c r="AL64" i="3"/>
  <c r="AL63" i="3"/>
  <c r="AL62" i="3"/>
  <c r="AL61" i="3"/>
  <c r="AL60" i="3"/>
  <c r="AL59" i="3"/>
  <c r="AL58" i="3"/>
  <c r="AL57" i="3"/>
  <c r="AK56" i="3"/>
  <c r="AJ56" i="3"/>
  <c r="AI56" i="3"/>
  <c r="AH56" i="3"/>
  <c r="AG56" i="3"/>
  <c r="AF56" i="3"/>
  <c r="AE56" i="3"/>
  <c r="AD56" i="3"/>
  <c r="AC56" i="3"/>
  <c r="AB56" i="3"/>
  <c r="AA56" i="3"/>
  <c r="Z56" i="3"/>
  <c r="Y56" i="3"/>
  <c r="X56" i="3"/>
  <c r="W56" i="3"/>
  <c r="V56" i="3"/>
  <c r="U56" i="3"/>
  <c r="T56" i="3"/>
  <c r="S56" i="3"/>
  <c r="R56" i="3"/>
  <c r="Q56" i="3"/>
  <c r="P56" i="3"/>
  <c r="O56" i="3"/>
  <c r="N56" i="3"/>
  <c r="M56" i="3"/>
  <c r="L56" i="3"/>
  <c r="K56" i="3"/>
  <c r="J56" i="3"/>
  <c r="I56" i="3"/>
  <c r="H56" i="3"/>
  <c r="G56" i="3"/>
  <c r="AL55" i="3"/>
  <c r="G54" i="3"/>
  <c r="AL54" i="3" s="1"/>
  <c r="AL53" i="3"/>
  <c r="AL52" i="3"/>
  <c r="AL51" i="3"/>
  <c r="AK50" i="3"/>
  <c r="AJ50" i="3"/>
  <c r="AI50" i="3"/>
  <c r="AH50" i="3"/>
  <c r="AG50" i="3"/>
  <c r="AF50" i="3"/>
  <c r="AE50" i="3"/>
  <c r="AD50" i="3"/>
  <c r="AC50" i="3"/>
  <c r="AB50" i="3"/>
  <c r="AA50" i="3"/>
  <c r="Z50" i="3"/>
  <c r="Y50" i="3"/>
  <c r="X50" i="3"/>
  <c r="W50" i="3"/>
  <c r="V50" i="3"/>
  <c r="U50" i="3"/>
  <c r="T50" i="3"/>
  <c r="S50" i="3"/>
  <c r="R50" i="3"/>
  <c r="Q50" i="3"/>
  <c r="P50" i="3"/>
  <c r="O50" i="3"/>
  <c r="N50" i="3"/>
  <c r="M50" i="3"/>
  <c r="L50" i="3"/>
  <c r="K50" i="3"/>
  <c r="J50" i="3"/>
  <c r="I50" i="3"/>
  <c r="H50" i="3"/>
  <c r="G50" i="3"/>
  <c r="AL50" i="3" s="1"/>
  <c r="AL49" i="3"/>
  <c r="AL48" i="3"/>
  <c r="AL47" i="3"/>
  <c r="AL46" i="3"/>
  <c r="P45" i="3"/>
  <c r="AE45" i="3" s="1"/>
  <c r="AE44" i="3" s="1"/>
  <c r="AE43" i="3" s="1"/>
  <c r="AK44" i="3"/>
  <c r="AJ44" i="3"/>
  <c r="AI44" i="3"/>
  <c r="AH44" i="3"/>
  <c r="AH43" i="3" s="1"/>
  <c r="AG44" i="3"/>
  <c r="AF44" i="3"/>
  <c r="AD44" i="3"/>
  <c r="AD43" i="3" s="1"/>
  <c r="AC44" i="3"/>
  <c r="AC43" i="3" s="1"/>
  <c r="AB44" i="3"/>
  <c r="AA44" i="3"/>
  <c r="Z44" i="3"/>
  <c r="Z43" i="3" s="1"/>
  <c r="Y44" i="3"/>
  <c r="Y43" i="3" s="1"/>
  <c r="X44" i="3"/>
  <c r="W44" i="3"/>
  <c r="V44" i="3"/>
  <c r="V43" i="3" s="1"/>
  <c r="U44" i="3"/>
  <c r="U43" i="3" s="1"/>
  <c r="T44" i="3"/>
  <c r="S44" i="3"/>
  <c r="R44" i="3"/>
  <c r="R43" i="3" s="1"/>
  <c r="Q44" i="3"/>
  <c r="Q43" i="3" s="1"/>
  <c r="P44" i="3"/>
  <c r="O44" i="3"/>
  <c r="N44" i="3"/>
  <c r="N43" i="3" s="1"/>
  <c r="M44" i="3"/>
  <c r="M43" i="3" s="1"/>
  <c r="L44" i="3"/>
  <c r="K44" i="3"/>
  <c r="J44" i="3"/>
  <c r="J43" i="3" s="1"/>
  <c r="I44" i="3"/>
  <c r="AL44" i="3" s="1"/>
  <c r="H44" i="3"/>
  <c r="G44" i="3"/>
  <c r="AK43" i="3"/>
  <c r="AG43" i="3"/>
  <c r="AL42" i="3"/>
  <c r="AL41" i="3"/>
  <c r="AL40" i="3"/>
  <c r="AL39" i="3"/>
  <c r="AL38" i="3"/>
  <c r="AK37" i="3"/>
  <c r="AJ37" i="3"/>
  <c r="AI37" i="3"/>
  <c r="AH37" i="3"/>
  <c r="AG37" i="3"/>
  <c r="AF37" i="3"/>
  <c r="AE37" i="3"/>
  <c r="AD37" i="3"/>
  <c r="AC37" i="3"/>
  <c r="AB37" i="3"/>
  <c r="AA37" i="3"/>
  <c r="Z37" i="3"/>
  <c r="Y37" i="3"/>
  <c r="X37" i="3"/>
  <c r="W37" i="3"/>
  <c r="V37" i="3"/>
  <c r="U37" i="3"/>
  <c r="T37" i="3"/>
  <c r="S37" i="3"/>
  <c r="R37" i="3"/>
  <c r="Q37" i="3"/>
  <c r="P37" i="3"/>
  <c r="O37" i="3"/>
  <c r="N37" i="3"/>
  <c r="M37" i="3"/>
  <c r="L37" i="3"/>
  <c r="K37" i="3"/>
  <c r="J37" i="3"/>
  <c r="I37" i="3"/>
  <c r="H37" i="3"/>
  <c r="G37" i="3"/>
  <c r="AL33" i="3"/>
  <c r="AL32" i="3"/>
  <c r="AL31" i="3"/>
  <c r="AL30" i="3"/>
  <c r="AL29" i="3"/>
  <c r="AK28" i="3"/>
  <c r="AJ28" i="3"/>
  <c r="AI28" i="3"/>
  <c r="AH28" i="3"/>
  <c r="AG28" i="3"/>
  <c r="AF28" i="3"/>
  <c r="AE28" i="3"/>
  <c r="AD28" i="3"/>
  <c r="AC28" i="3"/>
  <c r="AB28" i="3"/>
  <c r="AA28" i="3"/>
  <c r="Z28" i="3"/>
  <c r="Y28" i="3"/>
  <c r="X28" i="3"/>
  <c r="W28" i="3"/>
  <c r="V28" i="3"/>
  <c r="U28" i="3"/>
  <c r="T28" i="3"/>
  <c r="S28" i="3"/>
  <c r="R28" i="3"/>
  <c r="Q28" i="3"/>
  <c r="P28" i="3"/>
  <c r="O28" i="3"/>
  <c r="N28" i="3"/>
  <c r="M28" i="3"/>
  <c r="L28" i="3"/>
  <c r="K28" i="3"/>
  <c r="J28" i="3"/>
  <c r="I28" i="3"/>
  <c r="H28" i="3"/>
  <c r="G28" i="3"/>
  <c r="AL27" i="3"/>
  <c r="AL26" i="3"/>
  <c r="AL25" i="3"/>
  <c r="AL24" i="3"/>
  <c r="AJ23" i="3"/>
  <c r="AA23" i="3"/>
  <c r="AA22" i="3" s="1"/>
  <c r="U23" i="3"/>
  <c r="P23" i="3"/>
  <c r="G23" i="3"/>
  <c r="AL23" i="3" s="1"/>
  <c r="AK22" i="3"/>
  <c r="AK34" i="3" s="1"/>
  <c r="AJ22" i="3"/>
  <c r="AJ34" i="3" s="1"/>
  <c r="AI22" i="3"/>
  <c r="AH22" i="3"/>
  <c r="AH34" i="3" s="1"/>
  <c r="AG22" i="3"/>
  <c r="AG34" i="3" s="1"/>
  <c r="AF22" i="3"/>
  <c r="AF34" i="3" s="1"/>
  <c r="AE22" i="3"/>
  <c r="AD22" i="3"/>
  <c r="AD34" i="3" s="1"/>
  <c r="AC22" i="3"/>
  <c r="AC34" i="3" s="1"/>
  <c r="AB22" i="3"/>
  <c r="AB34" i="3" s="1"/>
  <c r="Z22" i="3"/>
  <c r="Y22" i="3"/>
  <c r="Y34" i="3" s="1"/>
  <c r="X22" i="3"/>
  <c r="W22" i="3"/>
  <c r="V22" i="3"/>
  <c r="V34" i="3" s="1"/>
  <c r="U22" i="3"/>
  <c r="U34" i="3" s="1"/>
  <c r="T22" i="3"/>
  <c r="S22" i="3"/>
  <c r="R22" i="3"/>
  <c r="R34" i="3" s="1"/>
  <c r="Q22" i="3"/>
  <c r="Q34" i="3" s="1"/>
  <c r="P22" i="3"/>
  <c r="O22" i="3"/>
  <c r="N22" i="3"/>
  <c r="N34" i="3" s="1"/>
  <c r="M22" i="3"/>
  <c r="L22" i="3"/>
  <c r="K22" i="3"/>
  <c r="J22" i="3"/>
  <c r="J34" i="3" s="1"/>
  <c r="I22" i="3"/>
  <c r="I34" i="3" s="1"/>
  <c r="H22" i="3"/>
  <c r="G22" i="3"/>
  <c r="AH18" i="3"/>
  <c r="AA18" i="3"/>
  <c r="T18" i="3"/>
  <c r="M16" i="3"/>
  <c r="T16" i="3" s="1"/>
  <c r="M15" i="3"/>
  <c r="AA15" i="3" s="1"/>
  <c r="AH14" i="3"/>
  <c r="AA14" i="3"/>
  <c r="T14" i="3"/>
  <c r="AK13" i="3"/>
  <c r="AK116" i="3" s="1"/>
  <c r="AJ13" i="3"/>
  <c r="AI13" i="3"/>
  <c r="AG13" i="3"/>
  <c r="AG116" i="3" s="1"/>
  <c r="AF13" i="3"/>
  <c r="AE13" i="3"/>
  <c r="AE116" i="3" s="1"/>
  <c r="AD13" i="3"/>
  <c r="AC13" i="3"/>
  <c r="AB13" i="3"/>
  <c r="Z13" i="3"/>
  <c r="Y13" i="3"/>
  <c r="X13" i="3"/>
  <c r="W13" i="3"/>
  <c r="V13" i="3"/>
  <c r="U13" i="3"/>
  <c r="S13" i="3"/>
  <c r="R13" i="3"/>
  <c r="Q13" i="3"/>
  <c r="P13" i="3"/>
  <c r="O13" i="3"/>
  <c r="N13" i="3"/>
  <c r="L13" i="3"/>
  <c r="K13" i="3"/>
  <c r="J13" i="3"/>
  <c r="I13" i="3"/>
  <c r="H13" i="3"/>
  <c r="G13" i="3"/>
  <c r="AL12" i="3"/>
  <c r="AL11" i="3"/>
  <c r="AK10" i="3"/>
  <c r="AK7" i="3" s="1"/>
  <c r="AK115" i="3" s="1"/>
  <c r="AK117" i="3" s="1"/>
  <c r="AH9" i="3"/>
  <c r="AA9" i="3"/>
  <c r="T9" i="3"/>
  <c r="AL8" i="3"/>
  <c r="AJ7" i="3"/>
  <c r="AI7" i="3"/>
  <c r="AH7" i="3"/>
  <c r="AH115" i="3" s="1"/>
  <c r="AG7" i="3"/>
  <c r="AG115" i="3" s="1"/>
  <c r="AG117" i="3" s="1"/>
  <c r="AF7" i="3"/>
  <c r="AE7" i="3"/>
  <c r="AD7" i="3"/>
  <c r="AD115" i="3" s="1"/>
  <c r="AC7" i="3"/>
  <c r="AC115" i="3" s="1"/>
  <c r="AB7" i="3"/>
  <c r="Z7" i="3"/>
  <c r="Z115" i="3" s="1"/>
  <c r="Y7" i="3"/>
  <c r="Y115" i="3" s="1"/>
  <c r="X7" i="3"/>
  <c r="W7" i="3"/>
  <c r="V7" i="3"/>
  <c r="V115" i="3" s="1"/>
  <c r="U7" i="3"/>
  <c r="U115" i="3" s="1"/>
  <c r="T7" i="3"/>
  <c r="S7" i="3"/>
  <c r="R7" i="3"/>
  <c r="R115" i="3" s="1"/>
  <c r="Q7" i="3"/>
  <c r="Q115" i="3" s="1"/>
  <c r="O7" i="3"/>
  <c r="N7" i="3"/>
  <c r="N115" i="3" s="1"/>
  <c r="L7" i="3"/>
  <c r="K7" i="3"/>
  <c r="J7" i="3"/>
  <c r="J115" i="3" s="1"/>
  <c r="I7" i="3"/>
  <c r="I115" i="3" s="1"/>
  <c r="H7" i="3"/>
  <c r="G7" i="3"/>
  <c r="AM116" i="2" l="1"/>
  <c r="AM117" i="2" s="1"/>
  <c r="AM118" i="2" s="1"/>
  <c r="AN113" i="2"/>
  <c r="AN118" i="2" s="1"/>
  <c r="AL116" i="2"/>
  <c r="AL117" i="2" s="1"/>
  <c r="AL118" i="2" s="1"/>
  <c r="AO34" i="2"/>
  <c r="AO43" i="2"/>
  <c r="AO116" i="2" s="1"/>
  <c r="H34" i="3"/>
  <c r="L34" i="3"/>
  <c r="P34" i="3"/>
  <c r="T34" i="3"/>
  <c r="X34" i="3"/>
  <c r="AL18" i="3"/>
  <c r="AL9" i="3"/>
  <c r="M17" i="3"/>
  <c r="M13" i="3" s="1"/>
  <c r="Z34" i="3"/>
  <c r="AL28" i="3"/>
  <c r="K34" i="3"/>
  <c r="O34" i="3"/>
  <c r="S34" i="3"/>
  <c r="W34" i="3"/>
  <c r="AL14" i="3"/>
  <c r="T15" i="3"/>
  <c r="U116" i="3"/>
  <c r="U117" i="3" s="1"/>
  <c r="V116" i="3"/>
  <c r="V117" i="3" s="1"/>
  <c r="V113" i="3"/>
  <c r="AL56" i="3"/>
  <c r="AL66" i="3"/>
  <c r="AL84" i="3"/>
  <c r="AL90" i="3"/>
  <c r="AA7" i="3"/>
  <c r="AL7" i="3" s="1"/>
  <c r="AL10" i="3"/>
  <c r="AD116" i="3"/>
  <c r="AD117" i="3" s="1"/>
  <c r="AL37" i="3"/>
  <c r="AE113" i="3"/>
  <c r="M116" i="3"/>
  <c r="AA34" i="3"/>
  <c r="AL78" i="3"/>
  <c r="N116" i="3"/>
  <c r="N117" i="3" s="1"/>
  <c r="AC116" i="3"/>
  <c r="AC117" i="3" s="1"/>
  <c r="AE34" i="3"/>
  <c r="AI34" i="3"/>
  <c r="N113" i="3"/>
  <c r="AD113" i="3"/>
  <c r="J116" i="3"/>
  <c r="J117" i="3" s="1"/>
  <c r="R116" i="3"/>
  <c r="Z116" i="3"/>
  <c r="Z117" i="3" s="1"/>
  <c r="AA17" i="3"/>
  <c r="T17" i="3"/>
  <c r="J19" i="3"/>
  <c r="R19" i="3"/>
  <c r="Z19" i="3"/>
  <c r="I43" i="3"/>
  <c r="I116" i="3" s="1"/>
  <c r="I117" i="3" s="1"/>
  <c r="AL45" i="3"/>
  <c r="H43" i="3"/>
  <c r="H113" i="3" s="1"/>
  <c r="L43" i="3"/>
  <c r="L113" i="3" s="1"/>
  <c r="P43" i="3"/>
  <c r="P113" i="3" s="1"/>
  <c r="T43" i="3"/>
  <c r="T113" i="3" s="1"/>
  <c r="X43" i="3"/>
  <c r="X113" i="3" s="1"/>
  <c r="AB43" i="3"/>
  <c r="AB113" i="3" s="1"/>
  <c r="AF43" i="3"/>
  <c r="AF113" i="3" s="1"/>
  <c r="AJ43" i="3"/>
  <c r="AJ113" i="3" s="1"/>
  <c r="H19" i="3"/>
  <c r="H115" i="3"/>
  <c r="L19" i="3"/>
  <c r="L115" i="3"/>
  <c r="S19" i="3"/>
  <c r="S115" i="3"/>
  <c r="W19" i="3"/>
  <c r="W115" i="3"/>
  <c r="AA115" i="3"/>
  <c r="AE19" i="3"/>
  <c r="AE115" i="3"/>
  <c r="AE117" i="3" s="1"/>
  <c r="AI19" i="3"/>
  <c r="AI115" i="3"/>
  <c r="O19" i="3"/>
  <c r="O115" i="3"/>
  <c r="T115" i="3"/>
  <c r="X19" i="3"/>
  <c r="X115" i="3"/>
  <c r="AB19" i="3"/>
  <c r="AB115" i="3"/>
  <c r="AF19" i="3"/>
  <c r="AF115" i="3"/>
  <c r="AJ19" i="3"/>
  <c r="AJ115" i="3"/>
  <c r="AJ116" i="3"/>
  <c r="AH16" i="3"/>
  <c r="AA16" i="3"/>
  <c r="AH17" i="3"/>
  <c r="M19" i="3"/>
  <c r="U19" i="3"/>
  <c r="AC19" i="3"/>
  <c r="AK19" i="3"/>
  <c r="M34" i="3"/>
  <c r="M115" i="3"/>
  <c r="M117" i="3" s="1"/>
  <c r="AL22" i="3"/>
  <c r="AL34" i="3" s="1"/>
  <c r="I113" i="3"/>
  <c r="M113" i="3"/>
  <c r="Q113" i="3"/>
  <c r="U113" i="3"/>
  <c r="Y113" i="3"/>
  <c r="AC113" i="3"/>
  <c r="AG113" i="3"/>
  <c r="AK113" i="3"/>
  <c r="G43" i="3"/>
  <c r="K43" i="3"/>
  <c r="K116" i="3" s="1"/>
  <c r="O43" i="3"/>
  <c r="O116" i="3" s="1"/>
  <c r="S43" i="3"/>
  <c r="S116" i="3" s="1"/>
  <c r="W43" i="3"/>
  <c r="W116" i="3" s="1"/>
  <c r="AA43" i="3"/>
  <c r="AA113" i="3" s="1"/>
  <c r="AI43" i="3"/>
  <c r="AI113" i="3" s="1"/>
  <c r="AL74" i="3"/>
  <c r="H116" i="3"/>
  <c r="L116" i="3"/>
  <c r="P19" i="3"/>
  <c r="P116" i="3"/>
  <c r="X116" i="3"/>
  <c r="AB116" i="3"/>
  <c r="AF116" i="3"/>
  <c r="N19" i="3"/>
  <c r="V19" i="3"/>
  <c r="AD19" i="3"/>
  <c r="J113" i="3"/>
  <c r="R113" i="3"/>
  <c r="Z113" i="3"/>
  <c r="AH113" i="3"/>
  <c r="G19" i="3"/>
  <c r="G115" i="3"/>
  <c r="K19" i="3"/>
  <c r="K115" i="3"/>
  <c r="R117" i="3"/>
  <c r="Q116" i="3"/>
  <c r="Q117" i="3" s="1"/>
  <c r="Y116" i="3"/>
  <c r="Y117" i="3" s="1"/>
  <c r="I19" i="3"/>
  <c r="Q19" i="3"/>
  <c r="Y19" i="3"/>
  <c r="AG19" i="3"/>
  <c r="G34" i="3"/>
  <c r="S113" i="3"/>
  <c r="P115" i="3"/>
  <c r="P117" i="3" s="1"/>
  <c r="AH15" i="3"/>
  <c r="AH13" i="3" s="1"/>
  <c r="AP95" i="2"/>
  <c r="AP92" i="2"/>
  <c r="AP93" i="2"/>
  <c r="AP94" i="2"/>
  <c r="AP96" i="2"/>
  <c r="AP97" i="2"/>
  <c r="AP98" i="2"/>
  <c r="AP99" i="2"/>
  <c r="AP100" i="2"/>
  <c r="AP101" i="2"/>
  <c r="AP102" i="2"/>
  <c r="AP103" i="2"/>
  <c r="AP104" i="2"/>
  <c r="AP105" i="2"/>
  <c r="AP106" i="2"/>
  <c r="AP107" i="2"/>
  <c r="AP108" i="2"/>
  <c r="AP109" i="2"/>
  <c r="AP110" i="2"/>
  <c r="AP111" i="2"/>
  <c r="AP112" i="2"/>
  <c r="G90" i="2"/>
  <c r="AO113" i="2" l="1"/>
  <c r="K113" i="3"/>
  <c r="U118" i="3"/>
  <c r="V118" i="3"/>
  <c r="AK118" i="3"/>
  <c r="K117" i="3"/>
  <c r="AD118" i="3"/>
  <c r="N118" i="3"/>
  <c r="AH116" i="3"/>
  <c r="AH117" i="3" s="1"/>
  <c r="AH19" i="3"/>
  <c r="Y118" i="3"/>
  <c r="AL115" i="3"/>
  <c r="AL43" i="3"/>
  <c r="W113" i="3"/>
  <c r="G113" i="3"/>
  <c r="Q118" i="3"/>
  <c r="AL15" i="3"/>
  <c r="AC118" i="3"/>
  <c r="AL16" i="3"/>
  <c r="AA13" i="3"/>
  <c r="G116" i="3"/>
  <c r="AF117" i="3"/>
  <c r="AF118" i="3" s="1"/>
  <c r="X117" i="3"/>
  <c r="X118" i="3" s="1"/>
  <c r="O117" i="3"/>
  <c r="R118" i="3"/>
  <c r="AI116" i="3"/>
  <c r="AI117" i="3" s="1"/>
  <c r="AI118" i="3" s="1"/>
  <c r="I118" i="3"/>
  <c r="W117" i="3"/>
  <c r="H117" i="3"/>
  <c r="H118" i="3" s="1"/>
  <c r="J118" i="3"/>
  <c r="P118" i="3"/>
  <c r="O113" i="3"/>
  <c r="O118" i="3" s="1"/>
  <c r="AG118" i="3"/>
  <c r="K118" i="3"/>
  <c r="M118" i="3"/>
  <c r="AJ117" i="3"/>
  <c r="AJ118" i="3" s="1"/>
  <c r="AB117" i="3"/>
  <c r="AB118" i="3" s="1"/>
  <c r="AE118" i="3"/>
  <c r="AL17" i="3"/>
  <c r="T13" i="3"/>
  <c r="S117" i="3"/>
  <c r="S118" i="3" s="1"/>
  <c r="L117" i="3"/>
  <c r="L118" i="3" s="1"/>
  <c r="Z118" i="3"/>
  <c r="I90" i="2"/>
  <c r="J90" i="2"/>
  <c r="K90" i="2"/>
  <c r="L90" i="2"/>
  <c r="M90" i="2"/>
  <c r="N90" i="2"/>
  <c r="O90" i="2"/>
  <c r="P90" i="2"/>
  <c r="Q90" i="2"/>
  <c r="R90" i="2"/>
  <c r="S90" i="2"/>
  <c r="T90" i="2"/>
  <c r="U90" i="2"/>
  <c r="V90" i="2"/>
  <c r="W90" i="2"/>
  <c r="X90" i="2"/>
  <c r="Y90" i="2"/>
  <c r="Z90" i="2"/>
  <c r="AA90" i="2"/>
  <c r="AB90" i="2"/>
  <c r="AC90" i="2"/>
  <c r="AD90" i="2"/>
  <c r="AE90" i="2"/>
  <c r="AF90" i="2"/>
  <c r="AG90" i="2"/>
  <c r="AH90" i="2"/>
  <c r="AI90" i="2"/>
  <c r="AJ90" i="2"/>
  <c r="AK90" i="2"/>
  <c r="I84" i="2"/>
  <c r="J84" i="2"/>
  <c r="K84" i="2"/>
  <c r="L84" i="2"/>
  <c r="M84" i="2"/>
  <c r="N84" i="2"/>
  <c r="O84" i="2"/>
  <c r="P84" i="2"/>
  <c r="Q84" i="2"/>
  <c r="R84" i="2"/>
  <c r="S84" i="2"/>
  <c r="T84" i="2"/>
  <c r="U84" i="2"/>
  <c r="V84" i="2"/>
  <c r="W84" i="2"/>
  <c r="X84" i="2"/>
  <c r="Y84" i="2"/>
  <c r="Z84" i="2"/>
  <c r="AA84" i="2"/>
  <c r="AB84" i="2"/>
  <c r="AC84" i="2"/>
  <c r="AD84" i="2"/>
  <c r="AE84" i="2"/>
  <c r="AF84" i="2"/>
  <c r="AG84" i="2"/>
  <c r="AH84" i="2"/>
  <c r="AI84" i="2"/>
  <c r="AJ84" i="2"/>
  <c r="AK84" i="2"/>
  <c r="G84" i="2"/>
  <c r="I78" i="2"/>
  <c r="J78" i="2"/>
  <c r="K78" i="2"/>
  <c r="L78" i="2"/>
  <c r="M78" i="2"/>
  <c r="N78" i="2"/>
  <c r="O78" i="2"/>
  <c r="P78" i="2"/>
  <c r="Q78" i="2"/>
  <c r="R78" i="2"/>
  <c r="S78" i="2"/>
  <c r="T78" i="2"/>
  <c r="U78" i="2"/>
  <c r="V78" i="2"/>
  <c r="W78" i="2"/>
  <c r="X78" i="2"/>
  <c r="Y78" i="2"/>
  <c r="Z78" i="2"/>
  <c r="AA78" i="2"/>
  <c r="AB78" i="2"/>
  <c r="AC78" i="2"/>
  <c r="AD78" i="2"/>
  <c r="AE78" i="2"/>
  <c r="AF78" i="2"/>
  <c r="AG78" i="2"/>
  <c r="AH78" i="2"/>
  <c r="AI78" i="2"/>
  <c r="AJ78" i="2"/>
  <c r="AK78" i="2"/>
  <c r="G78" i="2"/>
  <c r="I74" i="2"/>
  <c r="J74" i="2"/>
  <c r="K74" i="2"/>
  <c r="L74" i="2"/>
  <c r="M74" i="2"/>
  <c r="N74" i="2"/>
  <c r="O74" i="2"/>
  <c r="P74" i="2"/>
  <c r="Q74" i="2"/>
  <c r="R74" i="2"/>
  <c r="S74" i="2"/>
  <c r="T74" i="2"/>
  <c r="U74" i="2"/>
  <c r="V74" i="2"/>
  <c r="W74" i="2"/>
  <c r="X74" i="2"/>
  <c r="Y74" i="2"/>
  <c r="Z74" i="2"/>
  <c r="AA74" i="2"/>
  <c r="AB74" i="2"/>
  <c r="AC74" i="2"/>
  <c r="AD74" i="2"/>
  <c r="AE74" i="2"/>
  <c r="AF74" i="2"/>
  <c r="AG74" i="2"/>
  <c r="AH74" i="2"/>
  <c r="AI74" i="2"/>
  <c r="AJ74" i="2"/>
  <c r="AK74" i="2"/>
  <c r="G74" i="2"/>
  <c r="I66" i="2"/>
  <c r="J66" i="2"/>
  <c r="K66" i="2"/>
  <c r="L66" i="2"/>
  <c r="M66" i="2"/>
  <c r="N66" i="2"/>
  <c r="O66" i="2"/>
  <c r="P66" i="2"/>
  <c r="Q66" i="2"/>
  <c r="R66" i="2"/>
  <c r="S66" i="2"/>
  <c r="T66" i="2"/>
  <c r="U66" i="2"/>
  <c r="V66" i="2"/>
  <c r="W66" i="2"/>
  <c r="X66" i="2"/>
  <c r="Y66" i="2"/>
  <c r="Z66" i="2"/>
  <c r="AA66" i="2"/>
  <c r="AB66" i="2"/>
  <c r="AC66" i="2"/>
  <c r="AD66" i="2"/>
  <c r="AE66" i="2"/>
  <c r="AF66" i="2"/>
  <c r="AG66" i="2"/>
  <c r="AH66" i="2"/>
  <c r="AI66" i="2"/>
  <c r="AJ66" i="2"/>
  <c r="AK66" i="2"/>
  <c r="G66" i="2"/>
  <c r="I56" i="2"/>
  <c r="J56" i="2"/>
  <c r="K56" i="2"/>
  <c r="L56" i="2"/>
  <c r="M56" i="2"/>
  <c r="N56" i="2"/>
  <c r="O56" i="2"/>
  <c r="P56" i="2"/>
  <c r="Q56" i="2"/>
  <c r="R56" i="2"/>
  <c r="S56" i="2"/>
  <c r="T56" i="2"/>
  <c r="U56" i="2"/>
  <c r="V56" i="2"/>
  <c r="W56" i="2"/>
  <c r="X56" i="2"/>
  <c r="Y56" i="2"/>
  <c r="Z56" i="2"/>
  <c r="AA56" i="2"/>
  <c r="AB56" i="2"/>
  <c r="AC56" i="2"/>
  <c r="AD56" i="2"/>
  <c r="AE56" i="2"/>
  <c r="AF56" i="2"/>
  <c r="AG56" i="2"/>
  <c r="AH56" i="2"/>
  <c r="AI56" i="2"/>
  <c r="AJ56" i="2"/>
  <c r="AK56" i="2"/>
  <c r="G56" i="2"/>
  <c r="I50" i="2"/>
  <c r="J50" i="2"/>
  <c r="K50" i="2"/>
  <c r="L50" i="2"/>
  <c r="M50" i="2"/>
  <c r="N50" i="2"/>
  <c r="O50" i="2"/>
  <c r="P50" i="2"/>
  <c r="Q50" i="2"/>
  <c r="R50" i="2"/>
  <c r="S50" i="2"/>
  <c r="T50" i="2"/>
  <c r="U50" i="2"/>
  <c r="V50" i="2"/>
  <c r="W50" i="2"/>
  <c r="X50" i="2"/>
  <c r="Y50" i="2"/>
  <c r="Z50" i="2"/>
  <c r="AA50" i="2"/>
  <c r="AB50" i="2"/>
  <c r="AC50" i="2"/>
  <c r="AD50" i="2"/>
  <c r="AE50" i="2"/>
  <c r="AF50" i="2"/>
  <c r="AG50" i="2"/>
  <c r="AH50" i="2"/>
  <c r="AI50" i="2"/>
  <c r="AJ50" i="2"/>
  <c r="AK50" i="2"/>
  <c r="G50" i="2"/>
  <c r="I44" i="2"/>
  <c r="J44" i="2"/>
  <c r="K44" i="2"/>
  <c r="L44" i="2"/>
  <c r="M44" i="2"/>
  <c r="N44" i="2"/>
  <c r="O44" i="2"/>
  <c r="P44" i="2"/>
  <c r="Q44" i="2"/>
  <c r="R44" i="2"/>
  <c r="S44" i="2"/>
  <c r="T44" i="2"/>
  <c r="U44" i="2"/>
  <c r="V44" i="2"/>
  <c r="W44" i="2"/>
  <c r="X44" i="2"/>
  <c r="Y44" i="2"/>
  <c r="Z44" i="2"/>
  <c r="AA44" i="2"/>
  <c r="AB44" i="2"/>
  <c r="AC44" i="2"/>
  <c r="AD44" i="2"/>
  <c r="AE44" i="2"/>
  <c r="AF44" i="2"/>
  <c r="AG44" i="2"/>
  <c r="AH44" i="2"/>
  <c r="AI44" i="2"/>
  <c r="AJ44" i="2"/>
  <c r="AK44" i="2"/>
  <c r="G44" i="2"/>
  <c r="AP91" i="2"/>
  <c r="AP89" i="2"/>
  <c r="AP88" i="2"/>
  <c r="AP87" i="2"/>
  <c r="AP86" i="2"/>
  <c r="AP85" i="2"/>
  <c r="AP83" i="2"/>
  <c r="AP82" i="2"/>
  <c r="AP81" i="2"/>
  <c r="AP80" i="2"/>
  <c r="AP79" i="2"/>
  <c r="AP77" i="2"/>
  <c r="AP76" i="2"/>
  <c r="AP75" i="2"/>
  <c r="AP73" i="2"/>
  <c r="AP72" i="2"/>
  <c r="AP71" i="2"/>
  <c r="AP70" i="2"/>
  <c r="AP69" i="2"/>
  <c r="AP68" i="2"/>
  <c r="AP67" i="2"/>
  <c r="AP65" i="2"/>
  <c r="AP64" i="2"/>
  <c r="AP63" i="2"/>
  <c r="AP62" i="2"/>
  <c r="AP61" i="2"/>
  <c r="AP60" i="2"/>
  <c r="AP59" i="2"/>
  <c r="AP58" i="2"/>
  <c r="AP57" i="2"/>
  <c r="AP55" i="2"/>
  <c r="AP54" i="2"/>
  <c r="AP53" i="2"/>
  <c r="AP52" i="2"/>
  <c r="AP51" i="2"/>
  <c r="AP49" i="2"/>
  <c r="AP48" i="2"/>
  <c r="AP47" i="2"/>
  <c r="AP46" i="2"/>
  <c r="AP45" i="2"/>
  <c r="AP42" i="2"/>
  <c r="AP41" i="2"/>
  <c r="AP40" i="2"/>
  <c r="AP39" i="2"/>
  <c r="AK37" i="2"/>
  <c r="V37" i="2"/>
  <c r="AP38" i="2"/>
  <c r="AJ37" i="2"/>
  <c r="AI37" i="2"/>
  <c r="AH37" i="2"/>
  <c r="AG37" i="2"/>
  <c r="AF37" i="2"/>
  <c r="AE37" i="2"/>
  <c r="AD37" i="2"/>
  <c r="AC37" i="2"/>
  <c r="AB37" i="2"/>
  <c r="AA37" i="2"/>
  <c r="Z37" i="2"/>
  <c r="Y37" i="2"/>
  <c r="X37" i="2"/>
  <c r="W37" i="2"/>
  <c r="U37" i="2"/>
  <c r="T37" i="2"/>
  <c r="S37" i="2"/>
  <c r="R37" i="2"/>
  <c r="Q37" i="2"/>
  <c r="P37" i="2"/>
  <c r="O37" i="2"/>
  <c r="N37" i="2"/>
  <c r="M37" i="2"/>
  <c r="L37" i="2"/>
  <c r="K37" i="2"/>
  <c r="J37" i="2"/>
  <c r="I37" i="2"/>
  <c r="I22" i="2"/>
  <c r="L22" i="2"/>
  <c r="M22" i="2"/>
  <c r="N22" i="2"/>
  <c r="O22" i="2"/>
  <c r="P22" i="2"/>
  <c r="R22" i="2"/>
  <c r="T22" i="2"/>
  <c r="U22" i="2"/>
  <c r="W22" i="2"/>
  <c r="X22" i="2"/>
  <c r="Y22" i="2"/>
  <c r="Z22" i="2"/>
  <c r="AA22" i="2"/>
  <c r="AC22" i="2"/>
  <c r="AD22" i="2"/>
  <c r="AE22" i="2"/>
  <c r="AF22" i="2"/>
  <c r="AG22" i="2"/>
  <c r="AH22" i="2"/>
  <c r="AI22" i="2"/>
  <c r="AJ22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X28" i="2"/>
  <c r="Y28" i="2"/>
  <c r="Z28" i="2"/>
  <c r="AA28" i="2"/>
  <c r="AB28" i="2"/>
  <c r="AC28" i="2"/>
  <c r="AD28" i="2"/>
  <c r="AE28" i="2"/>
  <c r="AF28" i="2"/>
  <c r="AG28" i="2"/>
  <c r="AH28" i="2"/>
  <c r="AI28" i="2"/>
  <c r="AJ28" i="2"/>
  <c r="AK28" i="2"/>
  <c r="G28" i="2"/>
  <c r="AB22" i="2"/>
  <c r="Q22" i="2"/>
  <c r="V22" i="2"/>
  <c r="AK22" i="2"/>
  <c r="G22" i="2"/>
  <c r="AP33" i="2"/>
  <c r="AP29" i="2"/>
  <c r="AP27" i="2"/>
  <c r="AP26" i="2"/>
  <c r="AP25" i="2"/>
  <c r="AP24" i="2"/>
  <c r="I34" i="2" l="1"/>
  <c r="AP50" i="2"/>
  <c r="Q43" i="2"/>
  <c r="Q113" i="2" s="1"/>
  <c r="I43" i="2"/>
  <c r="I113" i="2" s="1"/>
  <c r="O34" i="2"/>
  <c r="W118" i="3"/>
  <c r="AA116" i="3"/>
  <c r="AA117" i="3" s="1"/>
  <c r="AA19" i="3"/>
  <c r="T116" i="3"/>
  <c r="T117" i="3" s="1"/>
  <c r="AL13" i="3"/>
  <c r="AL19" i="3" s="1"/>
  <c r="T19" i="3"/>
  <c r="G117" i="3"/>
  <c r="AL113" i="3"/>
  <c r="AH118" i="3"/>
  <c r="AA34" i="2"/>
  <c r="AJ43" i="2"/>
  <c r="AJ113" i="2" s="1"/>
  <c r="AJ34" i="2"/>
  <c r="AF34" i="2"/>
  <c r="AP44" i="2"/>
  <c r="T43" i="2"/>
  <c r="T113" i="2" s="1"/>
  <c r="AP78" i="2"/>
  <c r="AP90" i="2"/>
  <c r="AB43" i="2"/>
  <c r="AB113" i="2" s="1"/>
  <c r="L43" i="2"/>
  <c r="L113" i="2" s="1"/>
  <c r="AF43" i="2"/>
  <c r="AF113" i="2" s="1"/>
  <c r="X43" i="2"/>
  <c r="X113" i="2" s="1"/>
  <c r="P43" i="2"/>
  <c r="P113" i="2" s="1"/>
  <c r="G43" i="2"/>
  <c r="AH43" i="2"/>
  <c r="AH113" i="2" s="1"/>
  <c r="AD43" i="2"/>
  <c r="AD113" i="2" s="1"/>
  <c r="Z43" i="2"/>
  <c r="Z113" i="2" s="1"/>
  <c r="V43" i="2"/>
  <c r="V113" i="2" s="1"/>
  <c r="R43" i="2"/>
  <c r="R113" i="2" s="1"/>
  <c r="N43" i="2"/>
  <c r="N113" i="2" s="1"/>
  <c r="J43" i="2"/>
  <c r="J113" i="2" s="1"/>
  <c r="AP74" i="2"/>
  <c r="AP66" i="2"/>
  <c r="AP56" i="2"/>
  <c r="AP84" i="2"/>
  <c r="AK43" i="2"/>
  <c r="AK113" i="2" s="1"/>
  <c r="AG43" i="2"/>
  <c r="AG113" i="2" s="1"/>
  <c r="AC43" i="2"/>
  <c r="AC113" i="2" s="1"/>
  <c r="Y43" i="2"/>
  <c r="Y113" i="2" s="1"/>
  <c r="U43" i="2"/>
  <c r="U113" i="2" s="1"/>
  <c r="M43" i="2"/>
  <c r="M113" i="2" s="1"/>
  <c r="AI43" i="2"/>
  <c r="AI113" i="2" s="1"/>
  <c r="AE43" i="2"/>
  <c r="AE113" i="2" s="1"/>
  <c r="AA43" i="2"/>
  <c r="AA113" i="2" s="1"/>
  <c r="W43" i="2"/>
  <c r="W113" i="2" s="1"/>
  <c r="S43" i="2"/>
  <c r="S113" i="2" s="1"/>
  <c r="O43" i="2"/>
  <c r="O113" i="2" s="1"/>
  <c r="K43" i="2"/>
  <c r="K113" i="2" s="1"/>
  <c r="AP23" i="2"/>
  <c r="G37" i="2"/>
  <c r="AG34" i="2"/>
  <c r="AC34" i="2"/>
  <c r="Y34" i="2"/>
  <c r="M34" i="2"/>
  <c r="AE34" i="2"/>
  <c r="W34" i="2"/>
  <c r="S34" i="2"/>
  <c r="K34" i="2"/>
  <c r="G34" i="2"/>
  <c r="AH34" i="2"/>
  <c r="AD34" i="2"/>
  <c r="Z34" i="2"/>
  <c r="V34" i="2"/>
  <c r="X34" i="2"/>
  <c r="L34" i="2"/>
  <c r="Q34" i="2"/>
  <c r="J34" i="2"/>
  <c r="R34" i="2"/>
  <c r="P34" i="2"/>
  <c r="T34" i="2"/>
  <c r="AK34" i="2"/>
  <c r="N34" i="2"/>
  <c r="AP22" i="2"/>
  <c r="AP30" i="2"/>
  <c r="AI34" i="2"/>
  <c r="U34" i="2"/>
  <c r="AP32" i="2"/>
  <c r="AP12" i="2"/>
  <c r="AP11" i="2"/>
  <c r="AP10" i="2"/>
  <c r="I13" i="2"/>
  <c r="J13" i="2"/>
  <c r="K13" i="2"/>
  <c r="L13" i="2"/>
  <c r="M13" i="2"/>
  <c r="O13" i="2"/>
  <c r="P13" i="2"/>
  <c r="Q13" i="2"/>
  <c r="R13" i="2"/>
  <c r="R116" i="2" s="1"/>
  <c r="S13" i="2"/>
  <c r="T13" i="2"/>
  <c r="V13" i="2"/>
  <c r="W13" i="2"/>
  <c r="X13" i="2"/>
  <c r="Y13" i="2"/>
  <c r="Z13" i="2"/>
  <c r="AA13" i="2"/>
  <c r="AC13" i="2"/>
  <c r="AC116" i="2" s="1"/>
  <c r="AD13" i="2"/>
  <c r="AE13" i="2"/>
  <c r="AF13" i="2"/>
  <c r="AG13" i="2"/>
  <c r="AH13" i="2"/>
  <c r="AJ13" i="2"/>
  <c r="AK13" i="2"/>
  <c r="G13" i="2"/>
  <c r="I7" i="2"/>
  <c r="J7" i="2"/>
  <c r="J115" i="2" s="1"/>
  <c r="K7" i="2"/>
  <c r="L7" i="2"/>
  <c r="L115" i="2" s="1"/>
  <c r="M7" i="2"/>
  <c r="N115" i="2"/>
  <c r="O115" i="2"/>
  <c r="P115" i="2"/>
  <c r="Q115" i="2"/>
  <c r="R115" i="2"/>
  <c r="S115" i="2"/>
  <c r="T115" i="2"/>
  <c r="V7" i="2"/>
  <c r="V115" i="2" s="1"/>
  <c r="W7" i="2"/>
  <c r="W115" i="2" s="1"/>
  <c r="X7" i="2"/>
  <c r="X115" i="2" s="1"/>
  <c r="Y7" i="2"/>
  <c r="Y115" i="2" s="1"/>
  <c r="Z7" i="2"/>
  <c r="Z115" i="2" s="1"/>
  <c r="AA7" i="2"/>
  <c r="AA115" i="2" s="1"/>
  <c r="AC7" i="2"/>
  <c r="AC115" i="2" s="1"/>
  <c r="AD7" i="2"/>
  <c r="AD115" i="2" s="1"/>
  <c r="AE7" i="2"/>
  <c r="AE115" i="2" s="1"/>
  <c r="AF7" i="2"/>
  <c r="AF115" i="2" s="1"/>
  <c r="AG7" i="2"/>
  <c r="AG115" i="2" s="1"/>
  <c r="AH7" i="2"/>
  <c r="AH115" i="2" s="1"/>
  <c r="AJ7" i="2"/>
  <c r="AJ115" i="2" s="1"/>
  <c r="AK7" i="2"/>
  <c r="AK115" i="2" s="1"/>
  <c r="AO7" i="2"/>
  <c r="G7" i="2"/>
  <c r="AD116" i="2" l="1"/>
  <c r="K116" i="2"/>
  <c r="Y116" i="2"/>
  <c r="T116" i="2"/>
  <c r="V116" i="2"/>
  <c r="V117" i="2" s="1"/>
  <c r="G116" i="2"/>
  <c r="AO115" i="2"/>
  <c r="AO117" i="2" s="1"/>
  <c r="AO19" i="2"/>
  <c r="AA116" i="2"/>
  <c r="AA117" i="2" s="1"/>
  <c r="AJ116" i="2"/>
  <c r="AJ117" i="2" s="1"/>
  <c r="T118" i="3"/>
  <c r="AL117" i="3"/>
  <c r="AL119" i="3" s="1"/>
  <c r="G118" i="3"/>
  <c r="G119" i="3" s="1"/>
  <c r="H119" i="3" s="1"/>
  <c r="I119" i="3" s="1"/>
  <c r="J119" i="3" s="1"/>
  <c r="K119" i="3" s="1"/>
  <c r="L119" i="3" s="1"/>
  <c r="M119" i="3" s="1"/>
  <c r="N119" i="3" s="1"/>
  <c r="O119" i="3" s="1"/>
  <c r="P119" i="3" s="1"/>
  <c r="Q119" i="3" s="1"/>
  <c r="R119" i="3" s="1"/>
  <c r="S119" i="3" s="1"/>
  <c r="T119" i="3" s="1"/>
  <c r="U119" i="3" s="1"/>
  <c r="V119" i="3" s="1"/>
  <c r="W119" i="3" s="1"/>
  <c r="X119" i="3" s="1"/>
  <c r="Y119" i="3" s="1"/>
  <c r="Z119" i="3" s="1"/>
  <c r="AA119" i="3" s="1"/>
  <c r="AB119" i="3" s="1"/>
  <c r="AC119" i="3" s="1"/>
  <c r="AD119" i="3" s="1"/>
  <c r="AE119" i="3" s="1"/>
  <c r="AF119" i="3" s="1"/>
  <c r="AG119" i="3" s="1"/>
  <c r="AH119" i="3" s="1"/>
  <c r="AI119" i="3" s="1"/>
  <c r="AJ119" i="3" s="1"/>
  <c r="AK119" i="3" s="1"/>
  <c r="AL116" i="3"/>
  <c r="AA118" i="3"/>
  <c r="M116" i="2"/>
  <c r="L116" i="2"/>
  <c r="L117" i="2" s="1"/>
  <c r="Z116" i="2"/>
  <c r="Z117" i="2" s="1"/>
  <c r="G113" i="2"/>
  <c r="AP113" i="2" s="1"/>
  <c r="AC117" i="2"/>
  <c r="AE116" i="2"/>
  <c r="AE117" i="2" s="1"/>
  <c r="Q116" i="2"/>
  <c r="Q117" i="2" s="1"/>
  <c r="R117" i="2"/>
  <c r="AH116" i="2"/>
  <c r="AH117" i="2" s="1"/>
  <c r="P116" i="2"/>
  <c r="P117" i="2" s="1"/>
  <c r="AG116" i="2"/>
  <c r="AG117" i="2" s="1"/>
  <c r="O116" i="2"/>
  <c r="O117" i="2" s="1"/>
  <c r="X116" i="2"/>
  <c r="X117" i="2" s="1"/>
  <c r="S116" i="2"/>
  <c r="S117" i="2" s="1"/>
  <c r="J116" i="2"/>
  <c r="J117" i="2" s="1"/>
  <c r="AD117" i="2"/>
  <c r="Y117" i="2"/>
  <c r="T117" i="2"/>
  <c r="AK116" i="2"/>
  <c r="AK117" i="2" s="1"/>
  <c r="AF116" i="2"/>
  <c r="AF117" i="2" s="1"/>
  <c r="W116" i="2"/>
  <c r="W117" i="2" s="1"/>
  <c r="I116" i="2"/>
  <c r="K19" i="2"/>
  <c r="K115" i="2"/>
  <c r="K117" i="2" s="1"/>
  <c r="M19" i="2"/>
  <c r="M115" i="2"/>
  <c r="I19" i="2"/>
  <c r="I115" i="2"/>
  <c r="AI7" i="2"/>
  <c r="AI115" i="2" s="1"/>
  <c r="G19" i="2"/>
  <c r="G115" i="2"/>
  <c r="AP43" i="2"/>
  <c r="AB7" i="2"/>
  <c r="AB115" i="2" s="1"/>
  <c r="AP37" i="2"/>
  <c r="L19" i="2"/>
  <c r="AP18" i="2"/>
  <c r="AP9" i="2"/>
  <c r="AP8" i="2"/>
  <c r="AP14" i="2"/>
  <c r="J19" i="2"/>
  <c r="Q19" i="2"/>
  <c r="AK19" i="2"/>
  <c r="S19" i="2"/>
  <c r="AH19" i="2"/>
  <c r="AD19" i="2"/>
  <c r="Z19" i="2"/>
  <c r="V19" i="2"/>
  <c r="AG19" i="2"/>
  <c r="AC19" i="2"/>
  <c r="Y19" i="2"/>
  <c r="T19" i="2"/>
  <c r="P19" i="2"/>
  <c r="AF19" i="2"/>
  <c r="X19" i="2"/>
  <c r="AJ19" i="2"/>
  <c r="AE19" i="2"/>
  <c r="AA19" i="2"/>
  <c r="W19" i="2"/>
  <c r="R19" i="2"/>
  <c r="AB34" i="2"/>
  <c r="AP31" i="2"/>
  <c r="O19" i="2"/>
  <c r="AO118" i="2" l="1"/>
  <c r="M117" i="2"/>
  <c r="M118" i="2" s="1"/>
  <c r="AD118" i="2"/>
  <c r="AL118" i="3"/>
  <c r="Z118" i="2"/>
  <c r="V118" i="2"/>
  <c r="R118" i="2"/>
  <c r="T118" i="2"/>
  <c r="AA118" i="2"/>
  <c r="AC118" i="2"/>
  <c r="AJ118" i="2"/>
  <c r="Y118" i="2"/>
  <c r="Q118" i="2"/>
  <c r="P118" i="2"/>
  <c r="S118" i="2"/>
  <c r="L118" i="2"/>
  <c r="AH118" i="2"/>
  <c r="AE118" i="2"/>
  <c r="I117" i="2"/>
  <c r="I118" i="2" s="1"/>
  <c r="AG118" i="2"/>
  <c r="O118" i="2"/>
  <c r="W118" i="2"/>
  <c r="X118" i="2"/>
  <c r="AK118" i="2"/>
  <c r="J118" i="2"/>
  <c r="AF118" i="2"/>
  <c r="AP15" i="2"/>
  <c r="AP7" i="2"/>
  <c r="U115" i="2"/>
  <c r="G117" i="2"/>
  <c r="K118" i="2"/>
  <c r="AP16" i="2"/>
  <c r="AB13" i="2"/>
  <c r="U13" i="2"/>
  <c r="N13" i="2"/>
  <c r="AP28" i="2"/>
  <c r="AP34" i="2" s="1"/>
  <c r="AB19" i="2" l="1"/>
  <c r="AB116" i="2"/>
  <c r="AB117" i="2" s="1"/>
  <c r="AP115" i="2"/>
  <c r="N19" i="2"/>
  <c r="N116" i="2"/>
  <c r="G118" i="2"/>
  <c r="G119" i="2" s="1"/>
  <c r="I119" i="2" s="1"/>
  <c r="J119" i="2" s="1"/>
  <c r="K119" i="2" s="1"/>
  <c r="L119" i="2" s="1"/>
  <c r="M119" i="2" s="1"/>
  <c r="U19" i="2"/>
  <c r="U116" i="2"/>
  <c r="U117" i="2" s="1"/>
  <c r="AP17" i="2"/>
  <c r="AI13" i="2"/>
  <c r="N117" i="2" l="1"/>
  <c r="N118" i="2" s="1"/>
  <c r="U118" i="2"/>
  <c r="AI19" i="2"/>
  <c r="AI116" i="2"/>
  <c r="AI117" i="2" s="1"/>
  <c r="AB118" i="2"/>
  <c r="AP13" i="2"/>
  <c r="AP19" i="2" s="1"/>
  <c r="N119" i="2" l="1"/>
  <c r="O119" i="2" s="1"/>
  <c r="P119" i="2" s="1"/>
  <c r="Q119" i="2" s="1"/>
  <c r="R119" i="2" s="1"/>
  <c r="S119" i="2" s="1"/>
  <c r="T119" i="2" s="1"/>
  <c r="U119" i="2" s="1"/>
  <c r="V119" i="2" s="1"/>
  <c r="W119" i="2" s="1"/>
  <c r="X119" i="2" s="1"/>
  <c r="Y119" i="2" s="1"/>
  <c r="Z119" i="2" s="1"/>
  <c r="AA119" i="2" s="1"/>
  <c r="AB119" i="2" s="1"/>
  <c r="AC119" i="2" s="1"/>
  <c r="AD119" i="2" s="1"/>
  <c r="AE119" i="2" s="1"/>
  <c r="AF119" i="2" s="1"/>
  <c r="AG119" i="2" s="1"/>
  <c r="AH119" i="2" s="1"/>
  <c r="AI119" i="2" s="1"/>
  <c r="AJ119" i="2" s="1"/>
  <c r="AK119" i="2" s="1"/>
  <c r="AI118" i="2"/>
  <c r="AP117" i="2"/>
  <c r="AP116" i="2"/>
  <c r="AO119" i="2" l="1"/>
  <c r="AL119" i="2"/>
  <c r="AM119" i="2" s="1"/>
  <c r="AN119" i="2" s="1"/>
  <c r="AP118" i="2"/>
  <c r="AP119" i="2"/>
</calcChain>
</file>

<file path=xl/comments1.xml><?xml version="1.0" encoding="utf-8"?>
<comments xmlns="http://schemas.openxmlformats.org/spreadsheetml/2006/main">
  <authors>
    <author>admin</author>
  </authors>
  <commentList>
    <comment ref="AO23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План на 31/12/22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O38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План на 31/12/22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admin</author>
  </authors>
  <commentList>
    <comment ref="AK23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План на 31/12/22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K38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План на 31/12/22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<sst xmlns="http://schemas.openxmlformats.org/spreadsheetml/2006/main" count="740" uniqueCount="101">
  <si>
    <t>Число</t>
  </si>
  <si>
    <t xml:space="preserve">Сумма </t>
  </si>
  <si>
    <t>Назначение</t>
  </si>
  <si>
    <t>НДФЛ</t>
  </si>
  <si>
    <t>Аренда Волочаевская 20 Базис</t>
  </si>
  <si>
    <t>Аренда авто 2 штуки Базис</t>
  </si>
  <si>
    <t>СанТехКомплект аренда МК (за офис 7)</t>
  </si>
  <si>
    <t>ЗП, Налоги с ЗП (МК, МКХ, Базис)</t>
  </si>
  <si>
    <t>Кредит МК (автоплатеж)</t>
  </si>
  <si>
    <t>Лизинг станок (Базис)</t>
  </si>
  <si>
    <t>Лизинг тележка (Базис)</t>
  </si>
  <si>
    <t>Кредит Базис (автоплатеж)</t>
  </si>
  <si>
    <t>СОФПП (Базис)</t>
  </si>
  <si>
    <t>НДС</t>
  </si>
  <si>
    <t>Аренда ИП Болотов (пом.5 ) МКХ</t>
  </si>
  <si>
    <t>Аренда ИП Кузнецов</t>
  </si>
  <si>
    <t>Убощица 2 офис (МК Холдинг)</t>
  </si>
  <si>
    <t>Аванс (Мк, Базис, МКХ)</t>
  </si>
  <si>
    <t>Манго Телеком (Базис) телефония</t>
  </si>
  <si>
    <t>Комтехцентр (интернет) МК</t>
  </si>
  <si>
    <t>Аренда Авто (МК) ДС</t>
  </si>
  <si>
    <t>Компания</t>
  </si>
  <si>
    <t>Заработная плата</t>
  </si>
  <si>
    <t>Налоги</t>
  </si>
  <si>
    <t>Кредиты и лизинг</t>
  </si>
  <si>
    <t>Аренда офисов.</t>
  </si>
  <si>
    <t>Телефония, связь, интернет</t>
  </si>
  <si>
    <t>Договора ГПХ</t>
  </si>
  <si>
    <t>Прочие (Общехохы)</t>
  </si>
  <si>
    <t>Транспрт, Аренда, авто</t>
  </si>
  <si>
    <t>Итого за месяц</t>
  </si>
  <si>
    <t xml:space="preserve">Месяц  </t>
  </si>
  <si>
    <t>Расходы</t>
  </si>
  <si>
    <t>Текущая деятельность</t>
  </si>
  <si>
    <t>Выручка по контрактам</t>
  </si>
  <si>
    <t>План реализации тек. Месяца</t>
  </si>
  <si>
    <t>Наименование</t>
  </si>
  <si>
    <t>Статья</t>
  </si>
  <si>
    <t>1.</t>
  </si>
  <si>
    <t>Выручка Наличка</t>
  </si>
  <si>
    <t>№№</t>
  </si>
  <si>
    <t>БДДС на</t>
  </si>
  <si>
    <t>Ноябрь 22г</t>
  </si>
  <si>
    <t>вт</t>
  </si>
  <si>
    <t>ср</t>
  </si>
  <si>
    <t>чт</t>
  </si>
  <si>
    <t>пт</t>
  </si>
  <si>
    <t>сб</t>
  </si>
  <si>
    <t>вс</t>
  </si>
  <si>
    <t>пн</t>
  </si>
  <si>
    <t>Закуп ТМЦ</t>
  </si>
  <si>
    <t>Проч. Расход</t>
  </si>
  <si>
    <t>Резул. 1.</t>
  </si>
  <si>
    <t>Результат</t>
  </si>
  <si>
    <t>Итого расходов</t>
  </si>
  <si>
    <t>2.</t>
  </si>
  <si>
    <t>План Возврата ДКЗ</t>
  </si>
  <si>
    <t>Резул. 2.</t>
  </si>
  <si>
    <t>Проч.</t>
  </si>
  <si>
    <t>Кредиторская задолж. Менеджер 1</t>
  </si>
  <si>
    <t>Дебеторская задолж. Менеджер 1</t>
  </si>
  <si>
    <t>*</t>
  </si>
  <si>
    <t>Поступл.</t>
  </si>
  <si>
    <t>3.</t>
  </si>
  <si>
    <t>Резул. 3.</t>
  </si>
  <si>
    <t>Итог поступлений</t>
  </si>
  <si>
    <t>ВСЕГО</t>
  </si>
  <si>
    <t>Проверка "0"</t>
  </si>
  <si>
    <t>тыс.руб.</t>
  </si>
  <si>
    <t xml:space="preserve"> </t>
  </si>
  <si>
    <t>НДС (Базис)</t>
  </si>
  <si>
    <t>Прибыль (платеж 28/10 )</t>
  </si>
  <si>
    <t>Комисс банка</t>
  </si>
  <si>
    <t>Расходы на цех (газ,  проч.)</t>
  </si>
  <si>
    <t>остаток на сч.</t>
  </si>
  <si>
    <t>Журнал</t>
  </si>
  <si>
    <t>НДФЛ (с аренды)</t>
  </si>
  <si>
    <t>Почта,</t>
  </si>
  <si>
    <t>Канцелярия, чай, кофе</t>
  </si>
  <si>
    <t>Прочие расх. На произв.</t>
  </si>
  <si>
    <t>Расходы И</t>
  </si>
  <si>
    <t>Расходы Д.</t>
  </si>
  <si>
    <t>**</t>
  </si>
  <si>
    <t>ТЗР (4%)</t>
  </si>
  <si>
    <t>Доп. Расходы(0,5%)</t>
  </si>
  <si>
    <t>Нарастающий итог</t>
  </si>
  <si>
    <t>ППР</t>
  </si>
  <si>
    <t>Премия цеха</t>
  </si>
  <si>
    <t>Недополученная выручка</t>
  </si>
  <si>
    <t>Вознагр. (12%) (от 3750)</t>
  </si>
  <si>
    <t>Комисс обезнал(Ж)</t>
  </si>
  <si>
    <t>Стас (Ж)</t>
  </si>
  <si>
    <t>Аванс (Мк, Базис, МКХ) (Ж 200)</t>
  </si>
  <si>
    <t>Даниил (Ж)</t>
  </si>
  <si>
    <t>Проч. (перенос на декабрь)</t>
  </si>
  <si>
    <t>Для журнала (Ж) (Вознагр +200)</t>
  </si>
  <si>
    <t>Декабрь 22г</t>
  </si>
  <si>
    <t>Дебеторская задолж.</t>
  </si>
  <si>
    <t xml:space="preserve">Кредиторская задолж. </t>
  </si>
  <si>
    <t>Антон</t>
  </si>
  <si>
    <t>КАССОВЫЙ РАЗРЫВ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</si>
</sst>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_ ;\-#,##0\ "/>
  </numFmts>
  <fonts count="10" x14ac:knownFonts="1">
    <font>
      <sz val="11"/>
      <color theme="1"/>
      <name val="Calibri"/>
      <family val="2"/>
      <charset val="204"/>
      <scheme val="minor"/>
    </font>
    <font>
      <b/>
      <sz val="18"/>
      <color theme="1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sz val="18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164" fontId="6" fillId="0" borderId="1" xfId="0" applyNumberFormat="1" applyFont="1" applyBorder="1" applyAlignment="1">
      <alignment vertical="center"/>
    </xf>
    <xf numFmtId="164" fontId="5" fillId="0" borderId="1" xfId="0" applyNumberFormat="1" applyFont="1" applyBorder="1" applyAlignment="1">
      <alignment horizontal="center" vertical="center"/>
    </xf>
    <xf numFmtId="164" fontId="6" fillId="2" borderId="1" xfId="0" applyNumberFormat="1" applyFont="1" applyFill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4" fillId="3" borderId="1" xfId="0" applyFont="1" applyFill="1" applyBorder="1" applyAlignment="1">
      <alignment horizontal="left" vertical="center" indent="1"/>
    </xf>
    <xf numFmtId="0" fontId="6" fillId="0" borderId="1" xfId="0" applyFont="1" applyBorder="1" applyAlignment="1">
      <alignment vertical="center"/>
    </xf>
    <xf numFmtId="0" fontId="5" fillId="0" borderId="1" xfId="0" applyFont="1" applyBorder="1" applyAlignment="1">
      <alignment horizontal="left" vertical="center" indent="1"/>
    </xf>
    <xf numFmtId="0" fontId="5" fillId="0" borderId="1" xfId="0" applyFont="1" applyBorder="1" applyAlignment="1">
      <alignment vertical="center"/>
    </xf>
    <xf numFmtId="164" fontId="5" fillId="0" borderId="1" xfId="0" applyNumberFormat="1" applyFont="1" applyBorder="1" applyAlignment="1">
      <alignment vertical="center"/>
    </xf>
    <xf numFmtId="0" fontId="6" fillId="0" borderId="1" xfId="0" applyFont="1" applyBorder="1" applyAlignment="1">
      <alignment horizontal="left" vertical="center" indent="1"/>
    </xf>
    <xf numFmtId="0" fontId="7" fillId="0" borderId="1" xfId="0" applyFont="1" applyBorder="1" applyAlignment="1">
      <alignment horizontal="center" vertical="center"/>
    </xf>
    <xf numFmtId="0" fontId="4" fillId="4" borderId="1" xfId="0" applyFont="1" applyFill="1" applyBorder="1" applyAlignment="1">
      <alignment horizontal="left" vertical="center" indent="1"/>
    </xf>
    <xf numFmtId="0" fontId="4" fillId="4" borderId="1" xfId="0" applyFont="1" applyFill="1" applyBorder="1" applyAlignment="1">
      <alignment vertical="center"/>
    </xf>
    <xf numFmtId="164" fontId="7" fillId="4" borderId="1" xfId="0" applyNumberFormat="1" applyFont="1" applyFill="1" applyBorder="1" applyAlignment="1">
      <alignment vertical="center"/>
    </xf>
    <xf numFmtId="164" fontId="4" fillId="4" borderId="1" xfId="0" applyNumberFormat="1" applyFont="1" applyFill="1" applyBorder="1" applyAlignment="1">
      <alignment vertical="center"/>
    </xf>
    <xf numFmtId="0" fontId="4" fillId="5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vertical="center"/>
    </xf>
    <xf numFmtId="0" fontId="7" fillId="6" borderId="3" xfId="0" applyFont="1" applyFill="1" applyBorder="1" applyAlignment="1">
      <alignment vertical="center"/>
    </xf>
    <xf numFmtId="164" fontId="6" fillId="7" borderId="1" xfId="0" applyNumberFormat="1" applyFont="1" applyFill="1" applyBorder="1" applyAlignment="1">
      <alignment vertical="center"/>
    </xf>
    <xf numFmtId="164" fontId="7" fillId="0" borderId="1" xfId="0" applyNumberFormat="1" applyFont="1" applyBorder="1" applyAlignment="1">
      <alignment vertical="center"/>
    </xf>
    <xf numFmtId="0" fontId="4" fillId="8" borderId="1" xfId="0" applyFont="1" applyFill="1" applyBorder="1" applyAlignment="1">
      <alignment vertical="center"/>
    </xf>
    <xf numFmtId="164" fontId="7" fillId="8" borderId="1" xfId="0" applyNumberFormat="1" applyFont="1" applyFill="1" applyBorder="1" applyAlignment="1">
      <alignment vertical="center"/>
    </xf>
    <xf numFmtId="0" fontId="4" fillId="6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left" vertical="center" indent="1"/>
    </xf>
    <xf numFmtId="164" fontId="7" fillId="6" borderId="1" xfId="0" applyNumberFormat="1" applyFont="1" applyFill="1" applyBorder="1" applyAlignment="1">
      <alignment vertical="center"/>
    </xf>
    <xf numFmtId="0" fontId="7" fillId="8" borderId="6" xfId="0" applyFont="1" applyFill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164" fontId="6" fillId="0" borderId="0" xfId="0" applyNumberFormat="1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indent="1"/>
    </xf>
    <xf numFmtId="0" fontId="7" fillId="6" borderId="1" xfId="0" applyFont="1" applyFill="1" applyBorder="1" applyAlignment="1">
      <alignment horizontal="left" vertical="center" indent="9"/>
    </xf>
    <xf numFmtId="0" fontId="4" fillId="3" borderId="1" xfId="0" applyFont="1" applyFill="1" applyBorder="1" applyAlignment="1">
      <alignment vertical="center"/>
    </xf>
    <xf numFmtId="164" fontId="7" fillId="3" borderId="1" xfId="0" applyNumberFormat="1" applyFont="1" applyFill="1" applyBorder="1" applyAlignment="1">
      <alignment vertical="center"/>
    </xf>
    <xf numFmtId="164" fontId="4" fillId="3" borderId="1" xfId="0" applyNumberFormat="1" applyFont="1" applyFill="1" applyBorder="1" applyAlignment="1">
      <alignment vertical="center"/>
    </xf>
    <xf numFmtId="0" fontId="5" fillId="7" borderId="1" xfId="0" applyFont="1" applyFill="1" applyBorder="1" applyAlignment="1">
      <alignment horizontal="left" vertical="center" indent="1"/>
    </xf>
    <xf numFmtId="0" fontId="4" fillId="5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/>
    </xf>
  </cellXfs>
  <cellStyles count="1">
    <cellStyle name="Обычный" xfId="0" builtinId="0"/>
  </cellStyles>
  <dxfs count="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5"/>
  <sheetViews>
    <sheetView topLeftCell="A16" workbookViewId="0">
      <selection activeCell="C13" sqref="C13"/>
    </sheetView>
  </sheetViews>
  <sheetFormatPr defaultColWidth="9.140625" defaultRowHeight="23.25" x14ac:dyDescent="0.35"/>
  <cols>
    <col min="1" max="1" width="11.5703125" style="2" customWidth="1"/>
    <col min="2" max="2" width="14.85546875" style="2" customWidth="1"/>
    <col min="3" max="3" width="62.140625" style="2" customWidth="1"/>
    <col min="4" max="4" width="1.5703125" style="2" customWidth="1"/>
    <col min="5" max="5" width="9.140625" style="2" hidden="1" customWidth="1"/>
    <col min="6" max="16384" width="9.140625" style="2"/>
  </cols>
  <sheetData>
    <row r="1" spans="1:3" ht="22.5" customHeight="1" x14ac:dyDescent="0.35">
      <c r="A1" s="1" t="s">
        <v>0</v>
      </c>
      <c r="B1" s="1" t="s">
        <v>1</v>
      </c>
      <c r="C1" s="1" t="s">
        <v>2</v>
      </c>
    </row>
    <row r="2" spans="1:3" ht="22.5" customHeight="1" x14ac:dyDescent="0.35">
      <c r="A2" s="1">
        <v>2</v>
      </c>
      <c r="B2" s="3">
        <v>15000</v>
      </c>
      <c r="C2" s="4" t="s">
        <v>4</v>
      </c>
    </row>
    <row r="3" spans="1:3" ht="22.5" customHeight="1" x14ac:dyDescent="0.35">
      <c r="A3" s="1"/>
      <c r="B3" s="3">
        <v>1950</v>
      </c>
      <c r="C3" s="4" t="s">
        <v>3</v>
      </c>
    </row>
    <row r="4" spans="1:3" ht="22.5" customHeight="1" x14ac:dyDescent="0.35">
      <c r="A4" s="1">
        <v>5</v>
      </c>
      <c r="B4" s="3">
        <v>5000</v>
      </c>
      <c r="C4" s="4" t="s">
        <v>16</v>
      </c>
    </row>
    <row r="5" spans="1:3" ht="22.5" customHeight="1" x14ac:dyDescent="0.35">
      <c r="A5" s="1">
        <v>5</v>
      </c>
      <c r="B5" s="3">
        <v>30000</v>
      </c>
      <c r="C5" s="4" t="s">
        <v>5</v>
      </c>
    </row>
    <row r="6" spans="1:3" ht="22.5" customHeight="1" x14ac:dyDescent="0.35">
      <c r="A6" s="1"/>
      <c r="B6" s="3">
        <v>3900</v>
      </c>
      <c r="C6" s="4" t="s">
        <v>3</v>
      </c>
    </row>
    <row r="7" spans="1:3" ht="22.5" customHeight="1" x14ac:dyDescent="0.35">
      <c r="A7" s="1">
        <v>8</v>
      </c>
      <c r="B7" s="3">
        <v>8094</v>
      </c>
      <c r="C7" s="4" t="s">
        <v>6</v>
      </c>
    </row>
    <row r="8" spans="1:3" ht="22.5" customHeight="1" x14ac:dyDescent="0.35">
      <c r="A8" s="1">
        <v>10</v>
      </c>
      <c r="B8" s="3">
        <v>2000</v>
      </c>
      <c r="C8" s="4" t="s">
        <v>19</v>
      </c>
    </row>
    <row r="9" spans="1:3" ht="22.5" customHeight="1" x14ac:dyDescent="0.35">
      <c r="A9" s="1">
        <v>10</v>
      </c>
      <c r="B9" s="3"/>
      <c r="C9" s="4" t="s">
        <v>7</v>
      </c>
    </row>
    <row r="10" spans="1:3" ht="22.5" customHeight="1" x14ac:dyDescent="0.35">
      <c r="A10" s="1">
        <v>11</v>
      </c>
      <c r="B10" s="3">
        <v>4000</v>
      </c>
      <c r="C10" s="4" t="s">
        <v>18</v>
      </c>
    </row>
    <row r="11" spans="1:3" ht="22.5" customHeight="1" x14ac:dyDescent="0.35">
      <c r="A11" s="1">
        <v>11</v>
      </c>
      <c r="B11" s="3">
        <v>27500</v>
      </c>
      <c r="C11" s="4" t="s">
        <v>8</v>
      </c>
    </row>
    <row r="12" spans="1:3" ht="22.5" customHeight="1" x14ac:dyDescent="0.35">
      <c r="A12" s="1"/>
      <c r="B12" s="3">
        <v>132972</v>
      </c>
      <c r="C12" s="4" t="s">
        <v>9</v>
      </c>
    </row>
    <row r="13" spans="1:3" ht="22.5" customHeight="1" x14ac:dyDescent="0.35">
      <c r="A13" s="1"/>
      <c r="B13" s="3">
        <v>37275</v>
      </c>
      <c r="C13" s="4" t="s">
        <v>10</v>
      </c>
    </row>
    <row r="14" spans="1:3" ht="22.5" customHeight="1" x14ac:dyDescent="0.35">
      <c r="A14" s="1">
        <v>15</v>
      </c>
      <c r="B14" s="3">
        <v>27500</v>
      </c>
      <c r="C14" s="4" t="s">
        <v>11</v>
      </c>
    </row>
    <row r="15" spans="1:3" ht="22.5" customHeight="1" x14ac:dyDescent="0.35">
      <c r="A15" s="1">
        <v>17</v>
      </c>
      <c r="B15" s="3">
        <v>35500</v>
      </c>
      <c r="C15" s="4" t="s">
        <v>11</v>
      </c>
    </row>
    <row r="16" spans="1:3" ht="22.5" customHeight="1" x14ac:dyDescent="0.35">
      <c r="A16" s="1">
        <v>22</v>
      </c>
      <c r="B16" s="3">
        <v>24276</v>
      </c>
      <c r="C16" s="4" t="s">
        <v>12</v>
      </c>
    </row>
    <row r="17" spans="1:3" ht="22.5" customHeight="1" x14ac:dyDescent="0.35">
      <c r="A17" s="1">
        <v>24</v>
      </c>
      <c r="B17" s="3"/>
      <c r="C17" s="4" t="s">
        <v>17</v>
      </c>
    </row>
    <row r="18" spans="1:3" ht="22.5" customHeight="1" x14ac:dyDescent="0.35">
      <c r="A18" s="1">
        <v>25</v>
      </c>
      <c r="B18" s="3"/>
      <c r="C18" s="4" t="s">
        <v>13</v>
      </c>
    </row>
    <row r="19" spans="1:3" ht="22.5" customHeight="1" x14ac:dyDescent="0.35">
      <c r="A19" s="1">
        <v>28</v>
      </c>
      <c r="B19" s="3">
        <v>69500</v>
      </c>
      <c r="C19" s="4" t="s">
        <v>11</v>
      </c>
    </row>
    <row r="20" spans="1:3" ht="22.5" customHeight="1" x14ac:dyDescent="0.35">
      <c r="A20" s="1">
        <v>29</v>
      </c>
      <c r="B20" s="3">
        <v>11000</v>
      </c>
      <c r="C20" s="4" t="s">
        <v>20</v>
      </c>
    </row>
    <row r="21" spans="1:3" ht="22.5" customHeight="1" x14ac:dyDescent="0.35">
      <c r="A21" s="1"/>
      <c r="B21" s="3">
        <v>1644</v>
      </c>
      <c r="C21" s="4" t="s">
        <v>3</v>
      </c>
    </row>
    <row r="22" spans="1:3" ht="22.5" customHeight="1" x14ac:dyDescent="0.35">
      <c r="A22" s="1">
        <v>30</v>
      </c>
      <c r="B22" s="3">
        <v>30000</v>
      </c>
      <c r="C22" s="4" t="s">
        <v>14</v>
      </c>
    </row>
    <row r="23" spans="1:3" ht="22.5" customHeight="1" x14ac:dyDescent="0.35">
      <c r="A23" s="3"/>
      <c r="B23" s="3">
        <v>20712</v>
      </c>
      <c r="C23" s="4" t="s">
        <v>15</v>
      </c>
    </row>
    <row r="24" spans="1:3" ht="22.5" customHeight="1" x14ac:dyDescent="0.35">
      <c r="A24" s="3"/>
      <c r="B24" s="3">
        <v>32250</v>
      </c>
      <c r="C24" s="4" t="s">
        <v>15</v>
      </c>
    </row>
    <row r="25" spans="1:3" ht="22.5" customHeight="1" x14ac:dyDescent="0.45"/>
  </sheetData>
  <pageMargins left="0.70866141732283472" right="0.70866141732283472" top="0.74803149606299213" bottom="0.74803149606299213" header="0.31496062992125984" footer="0.31496062992125984"/>
  <pageSetup paperSize="9" scale="9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>
    <pageSetUpPr fitToPage="1"/>
  </sheetPr>
  <dimension ref="A1:AR121"/>
  <sheetViews>
    <sheetView tabSelected="1" zoomScale="85" zoomScaleNormal="85" workbookViewId="0">
      <pane xSplit="7" ySplit="10" topLeftCell="I116" activePane="bottomRight" state="frozen"/>
      <selection pane="topRight" activeCell="H1" sqref="H1"/>
      <selection pane="bottomLeft" activeCell="A11" sqref="A11"/>
      <selection pane="bottomRight" activeCell="J40" sqref="J40"/>
    </sheetView>
  </sheetViews>
  <sheetFormatPr defaultColWidth="37.7109375" defaultRowHeight="15.75" outlineLevelRow="2" outlineLevelCol="1" x14ac:dyDescent="0.25"/>
  <cols>
    <col min="1" max="1" width="4.140625" style="5" customWidth="1"/>
    <col min="2" max="2" width="4.28515625" style="5" customWidth="1"/>
    <col min="3" max="3" width="4" style="34" customWidth="1"/>
    <col min="4" max="4" width="13.42578125" style="5" customWidth="1"/>
    <col min="5" max="5" width="22.140625" style="5" customWidth="1"/>
    <col min="6" max="6" width="14.28515625" style="5" hidden="1" customWidth="1"/>
    <col min="7" max="8" width="6.85546875" style="5" hidden="1" customWidth="1"/>
    <col min="9" max="9" width="12" style="5" customWidth="1"/>
    <col min="10" max="10" width="13" style="5" customWidth="1"/>
    <col min="11" max="11" width="11.42578125" style="5" customWidth="1"/>
    <col min="12" max="13" width="8.7109375" style="5" hidden="1" customWidth="1" outlineLevel="1"/>
    <col min="14" max="14" width="8.7109375" style="5" hidden="1" customWidth="1"/>
    <col min="15" max="15" width="8.7109375" style="5" bestFit="1" customWidth="1"/>
    <col min="16" max="16" width="8.7109375" style="5" hidden="1" customWidth="1"/>
    <col min="17" max="18" width="8.7109375" style="5" bestFit="1" customWidth="1"/>
    <col min="19" max="20" width="8.7109375" style="5" bestFit="1" customWidth="1" outlineLevel="1"/>
    <col min="21" max="21" width="8.7109375" style="5" bestFit="1" customWidth="1"/>
    <col min="22" max="23" width="8.7109375" style="5" hidden="1" customWidth="1"/>
    <col min="24" max="25" width="10.85546875" style="5" bestFit="1" customWidth="1"/>
    <col min="26" max="27" width="10.85546875" style="5" hidden="1" customWidth="1" outlineLevel="1"/>
    <col min="28" max="28" width="10.85546875" style="5" bestFit="1" customWidth="1" collapsed="1"/>
    <col min="29" max="32" width="10.85546875" style="5" bestFit="1" customWidth="1"/>
    <col min="33" max="34" width="10.85546875" style="5" hidden="1" customWidth="1" outlineLevel="1"/>
    <col min="35" max="35" width="10.85546875" style="5" bestFit="1" customWidth="1" collapsed="1"/>
    <col min="36" max="40" width="10.85546875" style="5" bestFit="1" customWidth="1"/>
    <col min="41" max="41" width="10.85546875" style="5" hidden="1" customWidth="1"/>
    <col min="42" max="42" width="17.85546875" style="5" bestFit="1" customWidth="1"/>
    <col min="43" max="16384" width="37.7109375" style="5"/>
  </cols>
  <sheetData>
    <row r="1" spans="1:42" s="6" customFormat="1" x14ac:dyDescent="0.25">
      <c r="C1" s="10"/>
      <c r="D1" s="6" t="s">
        <v>41</v>
      </c>
      <c r="E1" s="6" t="s">
        <v>96</v>
      </c>
      <c r="F1" s="5"/>
      <c r="L1" s="5"/>
      <c r="M1" s="5"/>
      <c r="S1" s="5"/>
      <c r="T1" s="5"/>
      <c r="Z1" s="5"/>
      <c r="AA1" s="5"/>
      <c r="AG1" s="5"/>
      <c r="AH1" s="5"/>
      <c r="AP1" s="6" t="s">
        <v>68</v>
      </c>
    </row>
    <row r="3" spans="1:42" s="6" customFormat="1" ht="23.25" customHeight="1" x14ac:dyDescent="0.25">
      <c r="A3" s="6" t="s">
        <v>61</v>
      </c>
      <c r="B3" s="6" t="s">
        <v>82</v>
      </c>
      <c r="C3" s="47" t="s">
        <v>40</v>
      </c>
      <c r="D3" s="50" t="s">
        <v>37</v>
      </c>
      <c r="E3" s="50" t="s">
        <v>36</v>
      </c>
      <c r="F3" s="50" t="s">
        <v>21</v>
      </c>
      <c r="G3" s="52" t="s">
        <v>31</v>
      </c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2"/>
      <c r="AK3" s="52"/>
      <c r="AL3" s="52"/>
      <c r="AM3" s="52"/>
      <c r="AN3" s="52"/>
      <c r="AO3" s="52"/>
      <c r="AP3" s="51" t="s">
        <v>30</v>
      </c>
    </row>
    <row r="4" spans="1:42" s="6" customFormat="1" ht="23.25" customHeight="1" x14ac:dyDescent="0.25">
      <c r="A4" s="6" t="s">
        <v>61</v>
      </c>
      <c r="B4" s="6" t="s">
        <v>82</v>
      </c>
      <c r="C4" s="48"/>
      <c r="D4" s="50"/>
      <c r="E4" s="50"/>
      <c r="F4" s="50"/>
      <c r="G4" s="23"/>
      <c r="H4" s="45"/>
      <c r="I4" s="23"/>
      <c r="J4" s="23">
        <v>1</v>
      </c>
      <c r="K4" s="45">
        <v>2</v>
      </c>
      <c r="L4" s="45">
        <v>3</v>
      </c>
      <c r="M4" s="45">
        <v>4</v>
      </c>
      <c r="N4" s="45">
        <v>5</v>
      </c>
      <c r="O4" s="45">
        <v>6</v>
      </c>
      <c r="P4" s="45">
        <v>7</v>
      </c>
      <c r="Q4" s="45">
        <v>8</v>
      </c>
      <c r="R4" s="45">
        <v>9</v>
      </c>
      <c r="S4" s="45">
        <v>10</v>
      </c>
      <c r="T4" s="45">
        <v>11</v>
      </c>
      <c r="U4" s="45">
        <v>12</v>
      </c>
      <c r="V4" s="45">
        <v>13</v>
      </c>
      <c r="W4" s="45">
        <v>14</v>
      </c>
      <c r="X4" s="45">
        <v>15</v>
      </c>
      <c r="Y4" s="45">
        <v>16</v>
      </c>
      <c r="Z4" s="45">
        <v>17</v>
      </c>
      <c r="AA4" s="45">
        <v>18</v>
      </c>
      <c r="AB4" s="45">
        <v>19</v>
      </c>
      <c r="AC4" s="45">
        <v>20</v>
      </c>
      <c r="AD4" s="45">
        <v>21</v>
      </c>
      <c r="AE4" s="45">
        <v>22</v>
      </c>
      <c r="AF4" s="45">
        <v>23</v>
      </c>
      <c r="AG4" s="45">
        <v>24</v>
      </c>
      <c r="AH4" s="45">
        <v>25</v>
      </c>
      <c r="AI4" s="45">
        <v>26</v>
      </c>
      <c r="AJ4" s="45">
        <v>27</v>
      </c>
      <c r="AK4" s="45">
        <v>28</v>
      </c>
      <c r="AL4" s="45">
        <v>29</v>
      </c>
      <c r="AM4" s="45">
        <v>30</v>
      </c>
      <c r="AN4" s="45">
        <v>31</v>
      </c>
      <c r="AO4" s="45"/>
      <c r="AP4" s="51"/>
    </row>
    <row r="5" spans="1:42" s="6" customFormat="1" ht="23.25" customHeight="1" x14ac:dyDescent="0.25">
      <c r="A5" s="6" t="s">
        <v>61</v>
      </c>
      <c r="B5" s="6" t="s">
        <v>82</v>
      </c>
      <c r="C5" s="49"/>
      <c r="D5" s="50"/>
      <c r="E5" s="50"/>
      <c r="F5" s="23"/>
      <c r="G5" s="23"/>
      <c r="H5" s="45"/>
      <c r="I5" s="23"/>
      <c r="J5" s="23" t="s">
        <v>45</v>
      </c>
      <c r="K5" s="23" t="s">
        <v>46</v>
      </c>
      <c r="L5" s="23" t="s">
        <v>47</v>
      </c>
      <c r="M5" s="23" t="s">
        <v>48</v>
      </c>
      <c r="N5" s="23" t="s">
        <v>49</v>
      </c>
      <c r="O5" s="23" t="s">
        <v>43</v>
      </c>
      <c r="P5" s="23" t="s">
        <v>44</v>
      </c>
      <c r="Q5" s="23" t="s">
        <v>45</v>
      </c>
      <c r="R5" s="23" t="s">
        <v>46</v>
      </c>
      <c r="S5" s="23" t="s">
        <v>47</v>
      </c>
      <c r="T5" s="23" t="s">
        <v>48</v>
      </c>
      <c r="U5" s="23" t="s">
        <v>49</v>
      </c>
      <c r="V5" s="23" t="s">
        <v>43</v>
      </c>
      <c r="W5" s="23" t="s">
        <v>44</v>
      </c>
      <c r="X5" s="23" t="s">
        <v>45</v>
      </c>
      <c r="Y5" s="23" t="s">
        <v>46</v>
      </c>
      <c r="Z5" s="23" t="s">
        <v>47</v>
      </c>
      <c r="AA5" s="23" t="s">
        <v>48</v>
      </c>
      <c r="AB5" s="23" t="s">
        <v>49</v>
      </c>
      <c r="AC5" s="23" t="s">
        <v>43</v>
      </c>
      <c r="AD5" s="23" t="s">
        <v>44</v>
      </c>
      <c r="AE5" s="23" t="s">
        <v>45</v>
      </c>
      <c r="AF5" s="23" t="s">
        <v>46</v>
      </c>
      <c r="AG5" s="23" t="s">
        <v>47</v>
      </c>
      <c r="AH5" s="23" t="s">
        <v>48</v>
      </c>
      <c r="AI5" s="23" t="s">
        <v>49</v>
      </c>
      <c r="AJ5" s="23" t="s">
        <v>43</v>
      </c>
      <c r="AK5" s="45" t="s">
        <v>44</v>
      </c>
      <c r="AL5" s="45" t="s">
        <v>45</v>
      </c>
      <c r="AM5" s="45" t="s">
        <v>46</v>
      </c>
      <c r="AN5" s="45" t="s">
        <v>47</v>
      </c>
      <c r="AO5" s="23"/>
      <c r="AP5" s="51"/>
    </row>
    <row r="6" spans="1:42" s="6" customFormat="1" ht="35.25" customHeight="1" x14ac:dyDescent="0.25">
      <c r="A6" s="6" t="s">
        <v>61</v>
      </c>
      <c r="B6" s="6" t="s">
        <v>82</v>
      </c>
      <c r="C6" s="36" t="s">
        <v>38</v>
      </c>
      <c r="D6" s="40" t="s">
        <v>35</v>
      </c>
      <c r="E6" s="24"/>
      <c r="F6" s="33"/>
      <c r="G6" s="24"/>
      <c r="H6" s="24"/>
      <c r="I6" s="24"/>
      <c r="J6" s="24"/>
      <c r="K6" s="24"/>
      <c r="L6" s="33"/>
      <c r="M6" s="33"/>
      <c r="N6" s="24"/>
      <c r="O6" s="24"/>
      <c r="P6" s="24"/>
      <c r="Q6" s="24"/>
      <c r="R6" s="24"/>
      <c r="S6" s="33"/>
      <c r="T6" s="33"/>
      <c r="U6" s="24"/>
      <c r="V6" s="24"/>
      <c r="W6" s="24"/>
      <c r="X6" s="24"/>
      <c r="Y6" s="24"/>
      <c r="Z6" s="33"/>
      <c r="AA6" s="33"/>
      <c r="AB6" s="24"/>
      <c r="AC6" s="24"/>
      <c r="AD6" s="24"/>
      <c r="AE6" s="24"/>
      <c r="AF6" s="24"/>
      <c r="AG6" s="33"/>
      <c r="AH6" s="33"/>
      <c r="AI6" s="24"/>
      <c r="AJ6" s="24"/>
      <c r="AK6" s="24"/>
      <c r="AL6" s="24"/>
      <c r="AM6" s="24"/>
      <c r="AN6" s="24"/>
      <c r="AO6" s="24"/>
      <c r="AP6" s="25"/>
    </row>
    <row r="7" spans="1:42" s="6" customFormat="1" ht="23.25" customHeight="1" x14ac:dyDescent="0.25">
      <c r="A7" s="6" t="s">
        <v>61</v>
      </c>
      <c r="B7" s="6" t="s">
        <v>82</v>
      </c>
      <c r="C7" s="35" t="s">
        <v>38</v>
      </c>
      <c r="D7" s="19" t="s">
        <v>62</v>
      </c>
      <c r="E7" s="19" t="s">
        <v>65</v>
      </c>
      <c r="F7" s="20"/>
      <c r="G7" s="21">
        <f>SUM(G8:G12)</f>
        <v>0</v>
      </c>
      <c r="H7" s="21"/>
      <c r="I7" s="21">
        <f t="shared" ref="I7:AO7" si="0">SUM(I8:I12)</f>
        <v>0</v>
      </c>
      <c r="J7" s="21">
        <f t="shared" si="0"/>
        <v>0</v>
      </c>
      <c r="K7" s="21">
        <f t="shared" si="0"/>
        <v>0</v>
      </c>
      <c r="L7" s="21">
        <f t="shared" si="0"/>
        <v>0</v>
      </c>
      <c r="M7" s="21">
        <f t="shared" si="0"/>
        <v>0</v>
      </c>
      <c r="N7" s="21">
        <f t="shared" si="0"/>
        <v>0</v>
      </c>
      <c r="O7" s="21">
        <f t="shared" si="0"/>
        <v>0</v>
      </c>
      <c r="P7" s="21">
        <f t="shared" si="0"/>
        <v>0</v>
      </c>
      <c r="Q7" s="21">
        <f t="shared" si="0"/>
        <v>0</v>
      </c>
      <c r="R7" s="21">
        <f t="shared" si="0"/>
        <v>0</v>
      </c>
      <c r="S7" s="21">
        <f t="shared" si="0"/>
        <v>0</v>
      </c>
      <c r="T7" s="21">
        <f t="shared" si="0"/>
        <v>0</v>
      </c>
      <c r="U7" s="21">
        <f t="shared" si="0"/>
        <v>0</v>
      </c>
      <c r="V7" s="21">
        <f t="shared" si="0"/>
        <v>0</v>
      </c>
      <c r="W7" s="21">
        <f t="shared" si="0"/>
        <v>0</v>
      </c>
      <c r="X7" s="21">
        <f t="shared" si="0"/>
        <v>0</v>
      </c>
      <c r="Y7" s="21">
        <f t="shared" si="0"/>
        <v>0</v>
      </c>
      <c r="Z7" s="21">
        <f t="shared" si="0"/>
        <v>0</v>
      </c>
      <c r="AA7" s="21">
        <f t="shared" si="0"/>
        <v>0</v>
      </c>
      <c r="AB7" s="21">
        <f t="shared" si="0"/>
        <v>0</v>
      </c>
      <c r="AC7" s="21">
        <f t="shared" si="0"/>
        <v>0</v>
      </c>
      <c r="AD7" s="21">
        <f t="shared" si="0"/>
        <v>0</v>
      </c>
      <c r="AE7" s="21">
        <f t="shared" si="0"/>
        <v>0</v>
      </c>
      <c r="AF7" s="21">
        <f t="shared" si="0"/>
        <v>0</v>
      </c>
      <c r="AG7" s="21">
        <f t="shared" si="0"/>
        <v>0</v>
      </c>
      <c r="AH7" s="21">
        <f t="shared" si="0"/>
        <v>0</v>
      </c>
      <c r="AI7" s="21">
        <f t="shared" si="0"/>
        <v>0</v>
      </c>
      <c r="AJ7" s="21">
        <f t="shared" si="0"/>
        <v>0</v>
      </c>
      <c r="AK7" s="21">
        <f t="shared" si="0"/>
        <v>0</v>
      </c>
      <c r="AL7" s="21">
        <f t="shared" si="0"/>
        <v>0</v>
      </c>
      <c r="AM7" s="21">
        <f t="shared" si="0"/>
        <v>0</v>
      </c>
      <c r="AN7" s="21">
        <f t="shared" si="0"/>
        <v>0</v>
      </c>
      <c r="AO7" s="21">
        <f t="shared" si="0"/>
        <v>0</v>
      </c>
      <c r="AP7" s="22">
        <f>SUM(G7:AO7)</f>
        <v>0</v>
      </c>
    </row>
    <row r="8" spans="1:42" s="6" customFormat="1" ht="23.25" hidden="1" customHeight="1" x14ac:dyDescent="0.25">
      <c r="B8" s="6" t="s">
        <v>82</v>
      </c>
      <c r="C8" s="18" t="s">
        <v>38</v>
      </c>
      <c r="D8" s="13"/>
      <c r="E8" s="14" t="s">
        <v>34</v>
      </c>
      <c r="F8" s="15"/>
      <c r="G8" s="7"/>
      <c r="H8" s="7"/>
      <c r="I8" s="7"/>
      <c r="J8" s="7"/>
      <c r="K8" s="7"/>
      <c r="L8" s="7"/>
      <c r="M8" s="7"/>
      <c r="N8" s="2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16">
        <f t="shared" ref="AP8:AP13" si="1">SUM(G8:AO8)</f>
        <v>0</v>
      </c>
    </row>
    <row r="9" spans="1:42" s="6" customFormat="1" ht="23.25" hidden="1" customHeight="1" x14ac:dyDescent="0.25">
      <c r="B9" s="6" t="s">
        <v>82</v>
      </c>
      <c r="C9" s="18" t="s">
        <v>38</v>
      </c>
      <c r="D9" s="13"/>
      <c r="E9" s="14" t="s">
        <v>39</v>
      </c>
      <c r="F9" s="15"/>
      <c r="G9" s="7"/>
      <c r="H9" s="7"/>
      <c r="I9" s="7"/>
      <c r="J9" s="7"/>
      <c r="K9" s="7"/>
      <c r="L9" s="7"/>
      <c r="M9" s="7"/>
      <c r="N9" s="2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16">
        <f t="shared" si="1"/>
        <v>0</v>
      </c>
    </row>
    <row r="10" spans="1:42" s="6" customFormat="1" ht="23.25" hidden="1" customHeight="1" x14ac:dyDescent="0.25">
      <c r="B10" s="6" t="s">
        <v>82</v>
      </c>
      <c r="C10" s="18" t="s">
        <v>38</v>
      </c>
      <c r="D10" s="13"/>
      <c r="E10" s="17" t="s">
        <v>88</v>
      </c>
      <c r="F10" s="13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26"/>
      <c r="AP10" s="7">
        <f t="shared" si="1"/>
        <v>0</v>
      </c>
    </row>
    <row r="11" spans="1:42" s="6" customFormat="1" ht="23.25" hidden="1" customHeight="1" outlineLevel="1" x14ac:dyDescent="0.25">
      <c r="C11" s="18" t="s">
        <v>38</v>
      </c>
      <c r="D11" s="13"/>
      <c r="E11" s="17"/>
      <c r="F11" s="13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>
        <f t="shared" si="1"/>
        <v>0</v>
      </c>
    </row>
    <row r="12" spans="1:42" s="6" customFormat="1" ht="23.25" hidden="1" customHeight="1" outlineLevel="1" x14ac:dyDescent="0.25">
      <c r="C12" s="18" t="s">
        <v>38</v>
      </c>
      <c r="D12" s="13"/>
      <c r="E12" s="17"/>
      <c r="F12" s="13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>
        <f t="shared" si="1"/>
        <v>0</v>
      </c>
    </row>
    <row r="13" spans="1:42" s="6" customFormat="1" ht="23.25" customHeight="1" x14ac:dyDescent="0.25">
      <c r="A13" s="6" t="s">
        <v>61</v>
      </c>
      <c r="B13" s="6" t="s">
        <v>82</v>
      </c>
      <c r="C13" s="35" t="s">
        <v>38</v>
      </c>
      <c r="D13" s="19" t="s">
        <v>32</v>
      </c>
      <c r="E13" s="19" t="s">
        <v>54</v>
      </c>
      <c r="F13" s="20"/>
      <c r="G13" s="21">
        <f>SUM(G14:G18)</f>
        <v>0</v>
      </c>
      <c r="H13" s="21"/>
      <c r="I13" s="21">
        <f t="shared" ref="I13:AO13" si="2">SUM(I14:I18)</f>
        <v>0</v>
      </c>
      <c r="J13" s="21">
        <f t="shared" si="2"/>
        <v>0</v>
      </c>
      <c r="K13" s="21">
        <f t="shared" si="2"/>
        <v>0</v>
      </c>
      <c r="L13" s="21">
        <f t="shared" si="2"/>
        <v>0</v>
      </c>
      <c r="M13" s="21">
        <f t="shared" si="2"/>
        <v>0</v>
      </c>
      <c r="N13" s="21">
        <f t="shared" si="2"/>
        <v>0</v>
      </c>
      <c r="O13" s="21">
        <f t="shared" si="2"/>
        <v>0</v>
      </c>
      <c r="P13" s="21">
        <f t="shared" si="2"/>
        <v>0</v>
      </c>
      <c r="Q13" s="21">
        <f t="shared" si="2"/>
        <v>0</v>
      </c>
      <c r="R13" s="21">
        <f t="shared" si="2"/>
        <v>0</v>
      </c>
      <c r="S13" s="21">
        <f t="shared" si="2"/>
        <v>0</v>
      </c>
      <c r="T13" s="21">
        <f t="shared" si="2"/>
        <v>0</v>
      </c>
      <c r="U13" s="21">
        <f t="shared" si="2"/>
        <v>0</v>
      </c>
      <c r="V13" s="21">
        <f t="shared" si="2"/>
        <v>0</v>
      </c>
      <c r="W13" s="21">
        <f t="shared" si="2"/>
        <v>0</v>
      </c>
      <c r="X13" s="21">
        <f t="shared" si="2"/>
        <v>0</v>
      </c>
      <c r="Y13" s="21">
        <f t="shared" si="2"/>
        <v>0</v>
      </c>
      <c r="Z13" s="21">
        <f t="shared" si="2"/>
        <v>0</v>
      </c>
      <c r="AA13" s="21">
        <f t="shared" si="2"/>
        <v>0</v>
      </c>
      <c r="AB13" s="21">
        <f t="shared" si="2"/>
        <v>0</v>
      </c>
      <c r="AC13" s="21">
        <f t="shared" si="2"/>
        <v>0</v>
      </c>
      <c r="AD13" s="21">
        <f t="shared" si="2"/>
        <v>0</v>
      </c>
      <c r="AE13" s="21">
        <f t="shared" si="2"/>
        <v>0</v>
      </c>
      <c r="AF13" s="21">
        <f t="shared" si="2"/>
        <v>0</v>
      </c>
      <c r="AG13" s="21">
        <f t="shared" si="2"/>
        <v>0</v>
      </c>
      <c r="AH13" s="21">
        <f t="shared" si="2"/>
        <v>0</v>
      </c>
      <c r="AI13" s="21">
        <f t="shared" si="2"/>
        <v>0</v>
      </c>
      <c r="AJ13" s="21">
        <f t="shared" si="2"/>
        <v>0</v>
      </c>
      <c r="AK13" s="21">
        <f t="shared" si="2"/>
        <v>0</v>
      </c>
      <c r="AL13" s="21">
        <f t="shared" si="2"/>
        <v>0</v>
      </c>
      <c r="AM13" s="21">
        <f t="shared" si="2"/>
        <v>0</v>
      </c>
      <c r="AN13" s="21">
        <f t="shared" si="2"/>
        <v>0</v>
      </c>
      <c r="AO13" s="21">
        <f t="shared" si="2"/>
        <v>0</v>
      </c>
      <c r="AP13" s="21">
        <f t="shared" si="1"/>
        <v>0</v>
      </c>
    </row>
    <row r="14" spans="1:42" s="6" customFormat="1" ht="23.25" hidden="1" customHeight="1" x14ac:dyDescent="0.25">
      <c r="B14" s="6" t="s">
        <v>82</v>
      </c>
      <c r="C14" s="18" t="s">
        <v>38</v>
      </c>
      <c r="D14" s="13"/>
      <c r="E14" s="14" t="s">
        <v>50</v>
      </c>
      <c r="F14" s="15"/>
      <c r="G14" s="8"/>
      <c r="H14" s="8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16">
        <f t="shared" ref="AP14:AP18" si="3">SUM(G14:AO14)</f>
        <v>0</v>
      </c>
    </row>
    <row r="15" spans="1:42" s="6" customFormat="1" ht="23.25" hidden="1" customHeight="1" x14ac:dyDescent="0.25">
      <c r="B15" s="6" t="s">
        <v>82</v>
      </c>
      <c r="C15" s="18" t="s">
        <v>38</v>
      </c>
      <c r="D15" s="13"/>
      <c r="E15" s="14" t="s">
        <v>83</v>
      </c>
      <c r="F15" s="15"/>
      <c r="G15" s="7"/>
      <c r="H15" s="7"/>
      <c r="I15" s="8"/>
      <c r="J15" s="8"/>
      <c r="K15" s="8"/>
      <c r="L15" s="8"/>
      <c r="M15" s="8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16">
        <f t="shared" si="3"/>
        <v>0</v>
      </c>
    </row>
    <row r="16" spans="1:42" s="6" customFormat="1" ht="23.25" hidden="1" customHeight="1" x14ac:dyDescent="0.25">
      <c r="B16" s="6" t="s">
        <v>82</v>
      </c>
      <c r="C16" s="18" t="s">
        <v>38</v>
      </c>
      <c r="D16" s="11"/>
      <c r="E16" s="11" t="s">
        <v>84</v>
      </c>
      <c r="F16" s="11"/>
      <c r="G16" s="11"/>
      <c r="H16" s="11"/>
      <c r="I16" s="11"/>
      <c r="J16" s="11"/>
      <c r="K16" s="11"/>
      <c r="L16" s="11"/>
      <c r="M16" s="11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16">
        <f t="shared" si="3"/>
        <v>0</v>
      </c>
    </row>
    <row r="17" spans="1:43" s="6" customFormat="1" ht="23.25" hidden="1" customHeight="1" x14ac:dyDescent="0.25">
      <c r="B17" s="6" t="s">
        <v>82</v>
      </c>
      <c r="C17" s="18" t="s">
        <v>38</v>
      </c>
      <c r="D17" s="11"/>
      <c r="E17" s="11" t="s">
        <v>89</v>
      </c>
      <c r="F17" s="11"/>
      <c r="G17" s="11"/>
      <c r="H17" s="11"/>
      <c r="I17" s="11"/>
      <c r="J17" s="11"/>
      <c r="K17" s="11"/>
      <c r="L17" s="11"/>
      <c r="M17" s="11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16">
        <f t="shared" si="3"/>
        <v>0</v>
      </c>
    </row>
    <row r="18" spans="1:43" s="6" customFormat="1" ht="23.25" hidden="1" customHeight="1" x14ac:dyDescent="0.25">
      <c r="B18" s="6" t="s">
        <v>82</v>
      </c>
      <c r="C18" s="18" t="s">
        <v>38</v>
      </c>
      <c r="D18" s="11"/>
      <c r="E18" s="11" t="s">
        <v>51</v>
      </c>
      <c r="F18" s="11"/>
      <c r="G18" s="11"/>
      <c r="H18" s="11"/>
      <c r="I18" s="11"/>
      <c r="J18" s="11"/>
      <c r="K18" s="11"/>
      <c r="L18" s="11"/>
      <c r="M18" s="11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16">
        <f t="shared" si="3"/>
        <v>0</v>
      </c>
    </row>
    <row r="19" spans="1:43" s="6" customFormat="1" ht="23.25" customHeight="1" collapsed="1" x14ac:dyDescent="0.25">
      <c r="A19" s="6" t="s">
        <v>61</v>
      </c>
      <c r="B19" s="6" t="s">
        <v>82</v>
      </c>
      <c r="C19" s="36" t="s">
        <v>38</v>
      </c>
      <c r="D19" s="30" t="s">
        <v>52</v>
      </c>
      <c r="E19" s="31" t="s">
        <v>53</v>
      </c>
      <c r="F19" s="28"/>
      <c r="G19" s="32">
        <f>G7-G13</f>
        <v>0</v>
      </c>
      <c r="H19" s="32"/>
      <c r="I19" s="32">
        <f t="shared" ref="I19:AP19" si="4">I7-I13</f>
        <v>0</v>
      </c>
      <c r="J19" s="32">
        <f t="shared" si="4"/>
        <v>0</v>
      </c>
      <c r="K19" s="32">
        <f t="shared" si="4"/>
        <v>0</v>
      </c>
      <c r="L19" s="29">
        <f t="shared" si="4"/>
        <v>0</v>
      </c>
      <c r="M19" s="29">
        <f t="shared" si="4"/>
        <v>0</v>
      </c>
      <c r="N19" s="32">
        <f t="shared" si="4"/>
        <v>0</v>
      </c>
      <c r="O19" s="32">
        <f t="shared" si="4"/>
        <v>0</v>
      </c>
      <c r="P19" s="32">
        <f t="shared" si="4"/>
        <v>0</v>
      </c>
      <c r="Q19" s="32">
        <f t="shared" si="4"/>
        <v>0</v>
      </c>
      <c r="R19" s="32">
        <f t="shared" si="4"/>
        <v>0</v>
      </c>
      <c r="S19" s="29">
        <f t="shared" si="4"/>
        <v>0</v>
      </c>
      <c r="T19" s="29">
        <f t="shared" si="4"/>
        <v>0</v>
      </c>
      <c r="U19" s="32">
        <f t="shared" si="4"/>
        <v>0</v>
      </c>
      <c r="V19" s="32">
        <f t="shared" si="4"/>
        <v>0</v>
      </c>
      <c r="W19" s="32">
        <f t="shared" si="4"/>
        <v>0</v>
      </c>
      <c r="X19" s="32">
        <f t="shared" si="4"/>
        <v>0</v>
      </c>
      <c r="Y19" s="32">
        <f t="shared" si="4"/>
        <v>0</v>
      </c>
      <c r="Z19" s="29">
        <f t="shared" si="4"/>
        <v>0</v>
      </c>
      <c r="AA19" s="29">
        <f t="shared" si="4"/>
        <v>0</v>
      </c>
      <c r="AB19" s="32">
        <f t="shared" si="4"/>
        <v>0</v>
      </c>
      <c r="AC19" s="32">
        <f t="shared" si="4"/>
        <v>0</v>
      </c>
      <c r="AD19" s="32">
        <f t="shared" si="4"/>
        <v>0</v>
      </c>
      <c r="AE19" s="32">
        <f t="shared" si="4"/>
        <v>0</v>
      </c>
      <c r="AF19" s="32">
        <f t="shared" si="4"/>
        <v>0</v>
      </c>
      <c r="AG19" s="29">
        <f t="shared" si="4"/>
        <v>0</v>
      </c>
      <c r="AH19" s="29">
        <f t="shared" si="4"/>
        <v>0</v>
      </c>
      <c r="AI19" s="32">
        <f t="shared" si="4"/>
        <v>0</v>
      </c>
      <c r="AJ19" s="32">
        <f t="shared" si="4"/>
        <v>0</v>
      </c>
      <c r="AK19" s="32">
        <f t="shared" si="4"/>
        <v>0</v>
      </c>
      <c r="AL19" s="32">
        <f t="shared" si="4"/>
        <v>0</v>
      </c>
      <c r="AM19" s="32">
        <f t="shared" si="4"/>
        <v>0</v>
      </c>
      <c r="AN19" s="32">
        <f t="shared" si="4"/>
        <v>0</v>
      </c>
      <c r="AO19" s="32">
        <f t="shared" si="4"/>
        <v>0</v>
      </c>
      <c r="AP19" s="32">
        <f t="shared" si="4"/>
        <v>0</v>
      </c>
    </row>
    <row r="20" spans="1:43" s="6" customFormat="1" ht="8.25" customHeight="1" x14ac:dyDescent="0.25">
      <c r="A20" s="6" t="s">
        <v>61</v>
      </c>
      <c r="B20" s="6" t="s">
        <v>82</v>
      </c>
    </row>
    <row r="21" spans="1:43" s="6" customFormat="1" ht="28.5" customHeight="1" x14ac:dyDescent="0.25">
      <c r="A21" s="6" t="s">
        <v>61</v>
      </c>
      <c r="B21" s="6" t="s">
        <v>82</v>
      </c>
      <c r="C21" s="36" t="s">
        <v>55</v>
      </c>
      <c r="D21" s="40" t="s">
        <v>56</v>
      </c>
      <c r="E21" s="24"/>
      <c r="F21" s="33"/>
      <c r="G21" s="24"/>
      <c r="H21" s="24"/>
      <c r="I21" s="24"/>
      <c r="J21" s="24"/>
      <c r="K21" s="24"/>
      <c r="L21" s="33"/>
      <c r="M21" s="33"/>
      <c r="N21" s="24"/>
      <c r="O21" s="24"/>
      <c r="P21" s="24"/>
      <c r="Q21" s="24"/>
      <c r="R21" s="24"/>
      <c r="S21" s="33"/>
      <c r="T21" s="33"/>
      <c r="U21" s="24"/>
      <c r="V21" s="24"/>
      <c r="W21" s="24"/>
      <c r="X21" s="24"/>
      <c r="Y21" s="24"/>
      <c r="Z21" s="33"/>
      <c r="AA21" s="33"/>
      <c r="AB21" s="24"/>
      <c r="AC21" s="24"/>
      <c r="AD21" s="24"/>
      <c r="AE21" s="24"/>
      <c r="AF21" s="24"/>
      <c r="AG21" s="33"/>
      <c r="AH21" s="33"/>
      <c r="AI21" s="24"/>
      <c r="AJ21" s="24"/>
      <c r="AK21" s="24"/>
      <c r="AL21" s="24"/>
      <c r="AM21" s="24"/>
      <c r="AN21" s="24"/>
      <c r="AO21" s="24"/>
      <c r="AP21" s="25"/>
    </row>
    <row r="22" spans="1:43" s="6" customFormat="1" ht="23.25" customHeight="1" x14ac:dyDescent="0.25">
      <c r="A22" s="6" t="s">
        <v>61</v>
      </c>
      <c r="B22" s="6" t="s">
        <v>82</v>
      </c>
      <c r="C22" s="35" t="s">
        <v>55</v>
      </c>
      <c r="D22" s="19" t="s">
        <v>62</v>
      </c>
      <c r="E22" s="19" t="s">
        <v>65</v>
      </c>
      <c r="F22" s="20"/>
      <c r="G22" s="21">
        <f>SUM(G23:G27)</f>
        <v>0</v>
      </c>
      <c r="H22" s="21"/>
      <c r="I22" s="21">
        <f t="shared" ref="I22:AO22" si="5">SUM(I23:I27)</f>
        <v>188.21899999999999</v>
      </c>
      <c r="J22" s="21">
        <f>SUM(J23:J27)</f>
        <v>169.65799999999999</v>
      </c>
      <c r="K22" s="21">
        <f>SUM(K23:K27)</f>
        <v>584.44100000000003</v>
      </c>
      <c r="L22" s="21">
        <f t="shared" si="5"/>
        <v>0</v>
      </c>
      <c r="M22" s="21">
        <f t="shared" si="5"/>
        <v>0</v>
      </c>
      <c r="N22" s="21">
        <f t="shared" si="5"/>
        <v>0</v>
      </c>
      <c r="O22" s="21">
        <f t="shared" si="5"/>
        <v>0</v>
      </c>
      <c r="P22" s="21">
        <f t="shared" si="5"/>
        <v>0</v>
      </c>
      <c r="Q22" s="21">
        <f t="shared" si="5"/>
        <v>57</v>
      </c>
      <c r="R22" s="21">
        <f t="shared" si="5"/>
        <v>0</v>
      </c>
      <c r="S22" s="21">
        <f>SUM(S23:S27)</f>
        <v>2.5499999999999998</v>
      </c>
      <c r="T22" s="21">
        <f t="shared" si="5"/>
        <v>0</v>
      </c>
      <c r="U22" s="21">
        <f t="shared" si="5"/>
        <v>0</v>
      </c>
      <c r="V22" s="21">
        <f t="shared" si="5"/>
        <v>0</v>
      </c>
      <c r="W22" s="21">
        <f t="shared" si="5"/>
        <v>0</v>
      </c>
      <c r="X22" s="21">
        <f t="shared" si="5"/>
        <v>4874.4139999999998</v>
      </c>
      <c r="Y22" s="21">
        <f t="shared" si="5"/>
        <v>0</v>
      </c>
      <c r="Z22" s="21">
        <f t="shared" si="5"/>
        <v>0</v>
      </c>
      <c r="AA22" s="21">
        <f t="shared" si="5"/>
        <v>0</v>
      </c>
      <c r="AB22" s="21">
        <f t="shared" si="5"/>
        <v>0</v>
      </c>
      <c r="AC22" s="21">
        <f t="shared" si="5"/>
        <v>0</v>
      </c>
      <c r="AD22" s="21">
        <f t="shared" si="5"/>
        <v>0</v>
      </c>
      <c r="AE22" s="21">
        <f t="shared" si="5"/>
        <v>0</v>
      </c>
      <c r="AF22" s="21">
        <f t="shared" si="5"/>
        <v>120</v>
      </c>
      <c r="AG22" s="21">
        <f t="shared" si="5"/>
        <v>0</v>
      </c>
      <c r="AH22" s="21">
        <f t="shared" si="5"/>
        <v>0</v>
      </c>
      <c r="AI22" s="21">
        <f t="shared" si="5"/>
        <v>0</v>
      </c>
      <c r="AJ22" s="21">
        <f t="shared" si="5"/>
        <v>0</v>
      </c>
      <c r="AK22" s="21">
        <f t="shared" si="5"/>
        <v>0</v>
      </c>
      <c r="AL22" s="21">
        <f t="shared" si="5"/>
        <v>0</v>
      </c>
      <c r="AM22" s="21">
        <f t="shared" si="5"/>
        <v>35</v>
      </c>
      <c r="AN22" s="21">
        <f t="shared" si="5"/>
        <v>2691.808</v>
      </c>
      <c r="AO22" s="21">
        <f t="shared" si="5"/>
        <v>0</v>
      </c>
      <c r="AP22" s="22">
        <f>SUM(G22:AO22)</f>
        <v>8723.09</v>
      </c>
    </row>
    <row r="23" spans="1:43" s="6" customFormat="1" ht="23.25" customHeight="1" x14ac:dyDescent="0.25">
      <c r="A23" s="6" t="s">
        <v>61</v>
      </c>
      <c r="B23" s="6" t="s">
        <v>82</v>
      </c>
      <c r="C23" s="18" t="s">
        <v>55</v>
      </c>
      <c r="D23" s="13"/>
      <c r="E23" s="14" t="s">
        <v>97</v>
      </c>
      <c r="F23" s="15"/>
      <c r="G23" s="7"/>
      <c r="H23" s="7"/>
      <c r="I23" s="7">
        <f>(81156+107063)/1000</f>
        <v>188.21899999999999</v>
      </c>
      <c r="J23" s="7">
        <v>169.65799999999999</v>
      </c>
      <c r="K23" s="7">
        <f>584441/1000</f>
        <v>584.44100000000003</v>
      </c>
      <c r="L23" s="7"/>
      <c r="M23" s="7"/>
      <c r="N23" s="27"/>
      <c r="O23" s="7"/>
      <c r="P23" s="7"/>
      <c r="Q23" s="7">
        <v>57</v>
      </c>
      <c r="R23" s="7"/>
      <c r="S23" s="7">
        <v>2.5499999999999998</v>
      </c>
      <c r="T23" s="7"/>
      <c r="U23" s="7"/>
      <c r="V23" s="7"/>
      <c r="W23" s="7"/>
      <c r="X23" s="7">
        <v>4874.4139999999998</v>
      </c>
      <c r="Y23" s="7"/>
      <c r="Z23" s="7"/>
      <c r="AA23" s="7"/>
      <c r="AB23" s="7"/>
      <c r="AC23" s="7"/>
      <c r="AD23" s="7"/>
      <c r="AE23" s="7"/>
      <c r="AF23" s="7">
        <v>120</v>
      </c>
      <c r="AG23" s="7"/>
      <c r="AH23" s="7"/>
      <c r="AI23" s="7"/>
      <c r="AJ23" s="7"/>
      <c r="AK23" s="7"/>
      <c r="AL23" s="7"/>
      <c r="AM23" s="7">
        <v>35</v>
      </c>
      <c r="AN23" s="7">
        <v>2691.808</v>
      </c>
      <c r="AO23" s="26"/>
      <c r="AP23" s="16">
        <f t="shared" ref="AP23:AP33" si="6">SUM(G23:AO23)</f>
        <v>8723.09</v>
      </c>
    </row>
    <row r="24" spans="1:43" s="6" customFormat="1" ht="23.25" hidden="1" customHeight="1" x14ac:dyDescent="0.25">
      <c r="B24" s="6" t="s">
        <v>82</v>
      </c>
      <c r="C24" s="18" t="s">
        <v>55</v>
      </c>
      <c r="D24" s="13"/>
      <c r="E24" s="14" t="s">
        <v>94</v>
      </c>
      <c r="F24" s="15"/>
      <c r="G24" s="7"/>
      <c r="H24" s="7"/>
      <c r="I24" s="7"/>
      <c r="J24" s="7"/>
      <c r="K24" s="7"/>
      <c r="L24" s="7"/>
      <c r="M24" s="7"/>
      <c r="N24" s="2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26"/>
      <c r="AP24" s="16">
        <f t="shared" si="6"/>
        <v>0</v>
      </c>
    </row>
    <row r="25" spans="1:43" s="6" customFormat="1" hidden="1" outlineLevel="1" x14ac:dyDescent="0.25">
      <c r="C25" s="18" t="s">
        <v>55</v>
      </c>
      <c r="D25" s="13"/>
      <c r="E25" s="17"/>
      <c r="F25" s="13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>
        <f t="shared" si="6"/>
        <v>0</v>
      </c>
    </row>
    <row r="26" spans="1:43" hidden="1" outlineLevel="1" x14ac:dyDescent="0.25">
      <c r="B26" s="6"/>
      <c r="C26" s="18" t="s">
        <v>55</v>
      </c>
      <c r="D26" s="13"/>
      <c r="E26" s="17"/>
      <c r="F26" s="13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>
        <f t="shared" si="6"/>
        <v>0</v>
      </c>
      <c r="AQ26" s="6"/>
    </row>
    <row r="27" spans="1:43" hidden="1" outlineLevel="1" x14ac:dyDescent="0.25">
      <c r="B27" s="6"/>
      <c r="C27" s="18" t="s">
        <v>55</v>
      </c>
      <c r="D27" s="13"/>
      <c r="E27" s="17"/>
      <c r="F27" s="13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>
        <f t="shared" si="6"/>
        <v>0</v>
      </c>
    </row>
    <row r="28" spans="1:43" x14ac:dyDescent="0.25">
      <c r="A28" s="5" t="s">
        <v>61</v>
      </c>
      <c r="B28" s="6" t="s">
        <v>82</v>
      </c>
      <c r="C28" s="35" t="s">
        <v>55</v>
      </c>
      <c r="D28" s="19" t="s">
        <v>32</v>
      </c>
      <c r="E28" s="19" t="s">
        <v>54</v>
      </c>
      <c r="F28" s="20"/>
      <c r="G28" s="21">
        <f>SUM(G29:G33)</f>
        <v>0</v>
      </c>
      <c r="H28" s="21"/>
      <c r="I28" s="21">
        <f t="shared" ref="I28:AO28" si="7">SUM(I29:I33)</f>
        <v>0</v>
      </c>
      <c r="J28" s="21">
        <f t="shared" si="7"/>
        <v>3453.904</v>
      </c>
      <c r="K28" s="21">
        <f t="shared" si="7"/>
        <v>194</v>
      </c>
      <c r="L28" s="21">
        <f t="shared" si="7"/>
        <v>0</v>
      </c>
      <c r="M28" s="21">
        <f t="shared" si="7"/>
        <v>0</v>
      </c>
      <c r="N28" s="21">
        <f t="shared" si="7"/>
        <v>0</v>
      </c>
      <c r="O28" s="21">
        <f t="shared" si="7"/>
        <v>0</v>
      </c>
      <c r="P28" s="21">
        <f t="shared" si="7"/>
        <v>0</v>
      </c>
      <c r="Q28" s="21">
        <f t="shared" si="7"/>
        <v>0</v>
      </c>
      <c r="R28" s="21">
        <f t="shared" si="7"/>
        <v>0</v>
      </c>
      <c r="S28" s="21">
        <f t="shared" si="7"/>
        <v>0</v>
      </c>
      <c r="T28" s="21">
        <f t="shared" si="7"/>
        <v>0</v>
      </c>
      <c r="U28" s="21">
        <f t="shared" si="7"/>
        <v>0</v>
      </c>
      <c r="V28" s="21">
        <f t="shared" si="7"/>
        <v>0</v>
      </c>
      <c r="W28" s="21">
        <f t="shared" si="7"/>
        <v>0</v>
      </c>
      <c r="X28" s="21">
        <f t="shared" si="7"/>
        <v>0</v>
      </c>
      <c r="Y28" s="21">
        <f t="shared" si="7"/>
        <v>0</v>
      </c>
      <c r="Z28" s="21">
        <f t="shared" si="7"/>
        <v>0</v>
      </c>
      <c r="AA28" s="21">
        <f t="shared" si="7"/>
        <v>0</v>
      </c>
      <c r="AB28" s="21">
        <f t="shared" si="7"/>
        <v>0</v>
      </c>
      <c r="AC28" s="21">
        <f t="shared" si="7"/>
        <v>0</v>
      </c>
      <c r="AD28" s="21">
        <f t="shared" si="7"/>
        <v>0</v>
      </c>
      <c r="AE28" s="21">
        <f t="shared" si="7"/>
        <v>0</v>
      </c>
      <c r="AF28" s="21">
        <f t="shared" si="7"/>
        <v>0</v>
      </c>
      <c r="AG28" s="21">
        <f t="shared" si="7"/>
        <v>0</v>
      </c>
      <c r="AH28" s="21">
        <f t="shared" si="7"/>
        <v>0</v>
      </c>
      <c r="AI28" s="21">
        <f t="shared" si="7"/>
        <v>0</v>
      </c>
      <c r="AJ28" s="21">
        <f t="shared" si="7"/>
        <v>0</v>
      </c>
      <c r="AK28" s="21">
        <f t="shared" si="7"/>
        <v>0</v>
      </c>
      <c r="AL28" s="21">
        <f t="shared" si="7"/>
        <v>0</v>
      </c>
      <c r="AM28" s="21">
        <f t="shared" si="7"/>
        <v>0</v>
      </c>
      <c r="AN28" s="21">
        <f t="shared" si="7"/>
        <v>0</v>
      </c>
      <c r="AO28" s="21">
        <f t="shared" si="7"/>
        <v>0</v>
      </c>
      <c r="AP28" s="21">
        <f t="shared" si="6"/>
        <v>3647.904</v>
      </c>
    </row>
    <row r="29" spans="1:43" x14ac:dyDescent="0.25">
      <c r="A29" s="5" t="s">
        <v>61</v>
      </c>
      <c r="B29" s="6" t="s">
        <v>82</v>
      </c>
      <c r="C29" s="18" t="s">
        <v>55</v>
      </c>
      <c r="D29" s="13"/>
      <c r="E29" s="14" t="s">
        <v>98</v>
      </c>
      <c r="F29" s="15"/>
      <c r="G29" s="8"/>
      <c r="H29" s="8"/>
      <c r="I29" s="7"/>
      <c r="J29" s="7">
        <v>3453.904</v>
      </c>
      <c r="K29" s="7">
        <v>194</v>
      </c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16">
        <f t="shared" si="6"/>
        <v>3647.904</v>
      </c>
    </row>
    <row r="30" spans="1:43" hidden="1" x14ac:dyDescent="0.25">
      <c r="B30" s="6" t="s">
        <v>82</v>
      </c>
      <c r="C30" s="18" t="s">
        <v>55</v>
      </c>
      <c r="D30" s="13"/>
      <c r="E30" s="14" t="s">
        <v>58</v>
      </c>
      <c r="F30" s="15"/>
      <c r="G30" s="7"/>
      <c r="H30" s="7"/>
      <c r="I30" s="8"/>
      <c r="J30" s="8"/>
      <c r="K30" s="8"/>
      <c r="L30" s="8"/>
      <c r="M30" s="8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16">
        <f t="shared" si="6"/>
        <v>0</v>
      </c>
    </row>
    <row r="31" spans="1:43" s="6" customFormat="1" hidden="1" outlineLevel="1" x14ac:dyDescent="0.25">
      <c r="C31" s="18" t="s">
        <v>55</v>
      </c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16">
        <f t="shared" si="6"/>
        <v>0</v>
      </c>
      <c r="AQ31" s="5"/>
    </row>
    <row r="32" spans="1:43" hidden="1" outlineLevel="1" x14ac:dyDescent="0.25">
      <c r="B32" s="6"/>
      <c r="C32" s="18" t="s">
        <v>55</v>
      </c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16">
        <f t="shared" si="6"/>
        <v>0</v>
      </c>
      <c r="AQ32" s="6"/>
    </row>
    <row r="33" spans="1:43" hidden="1" outlineLevel="1" x14ac:dyDescent="0.25">
      <c r="B33" s="6"/>
      <c r="C33" s="18" t="s">
        <v>55</v>
      </c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16">
        <f t="shared" si="6"/>
        <v>0</v>
      </c>
      <c r="AQ33" s="6"/>
    </row>
    <row r="34" spans="1:43" s="6" customFormat="1" ht="23.25" customHeight="1" x14ac:dyDescent="0.25">
      <c r="A34" s="6" t="s">
        <v>61</v>
      </c>
      <c r="B34" s="6" t="s">
        <v>82</v>
      </c>
      <c r="C34" s="36" t="s">
        <v>55</v>
      </c>
      <c r="D34" s="30" t="s">
        <v>57</v>
      </c>
      <c r="E34" s="31" t="s">
        <v>53</v>
      </c>
      <c r="F34" s="28"/>
      <c r="G34" s="32">
        <f>G22-G28</f>
        <v>0</v>
      </c>
      <c r="H34" s="32"/>
      <c r="I34" s="32">
        <f>I22-I28</f>
        <v>188.21899999999999</v>
      </c>
      <c r="J34" s="32">
        <f t="shared" ref="I34:AP34" si="8">J22-J28</f>
        <v>-3284.2460000000001</v>
      </c>
      <c r="K34" s="32">
        <f t="shared" si="8"/>
        <v>390.44100000000003</v>
      </c>
      <c r="L34" s="29">
        <f t="shared" si="8"/>
        <v>0</v>
      </c>
      <c r="M34" s="29">
        <f t="shared" si="8"/>
        <v>0</v>
      </c>
      <c r="N34" s="32">
        <f t="shared" si="8"/>
        <v>0</v>
      </c>
      <c r="O34" s="32">
        <f t="shared" si="8"/>
        <v>0</v>
      </c>
      <c r="P34" s="32">
        <f t="shared" si="8"/>
        <v>0</v>
      </c>
      <c r="Q34" s="32">
        <f t="shared" si="8"/>
        <v>57</v>
      </c>
      <c r="R34" s="32">
        <f t="shared" si="8"/>
        <v>0</v>
      </c>
      <c r="S34" s="29">
        <f t="shared" si="8"/>
        <v>2.5499999999999998</v>
      </c>
      <c r="T34" s="29">
        <f t="shared" si="8"/>
        <v>0</v>
      </c>
      <c r="U34" s="32">
        <f t="shared" si="8"/>
        <v>0</v>
      </c>
      <c r="V34" s="32">
        <f t="shared" si="8"/>
        <v>0</v>
      </c>
      <c r="W34" s="32">
        <f t="shared" si="8"/>
        <v>0</v>
      </c>
      <c r="X34" s="32">
        <f t="shared" si="8"/>
        <v>4874.4139999999998</v>
      </c>
      <c r="Y34" s="32">
        <f t="shared" si="8"/>
        <v>0</v>
      </c>
      <c r="Z34" s="29">
        <f t="shared" si="8"/>
        <v>0</v>
      </c>
      <c r="AA34" s="29">
        <f t="shared" si="8"/>
        <v>0</v>
      </c>
      <c r="AB34" s="32">
        <f t="shared" si="8"/>
        <v>0</v>
      </c>
      <c r="AC34" s="32">
        <f t="shared" si="8"/>
        <v>0</v>
      </c>
      <c r="AD34" s="32">
        <f t="shared" si="8"/>
        <v>0</v>
      </c>
      <c r="AE34" s="32">
        <f t="shared" si="8"/>
        <v>0</v>
      </c>
      <c r="AF34" s="32">
        <f t="shared" si="8"/>
        <v>120</v>
      </c>
      <c r="AG34" s="29">
        <f t="shared" si="8"/>
        <v>0</v>
      </c>
      <c r="AH34" s="29">
        <f t="shared" si="8"/>
        <v>0</v>
      </c>
      <c r="AI34" s="32">
        <f t="shared" si="8"/>
        <v>0</v>
      </c>
      <c r="AJ34" s="32">
        <f t="shared" si="8"/>
        <v>0</v>
      </c>
      <c r="AK34" s="32">
        <f t="shared" si="8"/>
        <v>0</v>
      </c>
      <c r="AL34" s="32">
        <f t="shared" si="8"/>
        <v>0</v>
      </c>
      <c r="AM34" s="32">
        <f t="shared" si="8"/>
        <v>35</v>
      </c>
      <c r="AN34" s="32">
        <f t="shared" si="8"/>
        <v>2691.808</v>
      </c>
      <c r="AO34" s="32">
        <f t="shared" si="8"/>
        <v>0</v>
      </c>
      <c r="AP34" s="32">
        <f t="shared" si="8"/>
        <v>5075.1859999999997</v>
      </c>
    </row>
    <row r="35" spans="1:43" s="6" customFormat="1" ht="12" customHeight="1" x14ac:dyDescent="0.25">
      <c r="A35" s="6" t="s">
        <v>61</v>
      </c>
      <c r="B35" s="6" t="s">
        <v>82</v>
      </c>
      <c r="C35" s="10"/>
    </row>
    <row r="36" spans="1:43" s="6" customFormat="1" ht="28.5" customHeight="1" x14ac:dyDescent="0.25">
      <c r="A36" s="6" t="s">
        <v>61</v>
      </c>
      <c r="B36" s="6" t="s">
        <v>82</v>
      </c>
      <c r="C36" s="36" t="s">
        <v>63</v>
      </c>
      <c r="D36" s="40" t="s">
        <v>33</v>
      </c>
      <c r="E36" s="24"/>
      <c r="F36" s="33"/>
      <c r="G36" s="24"/>
      <c r="H36" s="24"/>
      <c r="I36" s="24"/>
      <c r="J36" s="24"/>
      <c r="K36" s="24"/>
      <c r="L36" s="33"/>
      <c r="M36" s="33"/>
      <c r="N36" s="24"/>
      <c r="O36" s="24"/>
      <c r="P36" s="24"/>
      <c r="Q36" s="24"/>
      <c r="R36" s="24"/>
      <c r="S36" s="33"/>
      <c r="T36" s="33"/>
      <c r="U36" s="24"/>
      <c r="V36" s="24"/>
      <c r="W36" s="24"/>
      <c r="X36" s="24"/>
      <c r="Y36" s="24"/>
      <c r="Z36" s="33"/>
      <c r="AA36" s="33"/>
      <c r="AB36" s="24"/>
      <c r="AC36" s="24"/>
      <c r="AD36" s="24"/>
      <c r="AE36" s="24"/>
      <c r="AF36" s="24"/>
      <c r="AG36" s="33"/>
      <c r="AH36" s="33"/>
      <c r="AI36" s="24"/>
      <c r="AJ36" s="24"/>
      <c r="AK36" s="24"/>
      <c r="AL36" s="24"/>
      <c r="AM36" s="24"/>
      <c r="AN36" s="24"/>
      <c r="AO36" s="24"/>
      <c r="AP36" s="25"/>
    </row>
    <row r="37" spans="1:43" s="6" customFormat="1" ht="23.25" customHeight="1" x14ac:dyDescent="0.25">
      <c r="A37" s="6" t="s">
        <v>61</v>
      </c>
      <c r="B37" s="6" t="s">
        <v>82</v>
      </c>
      <c r="C37" s="35" t="s">
        <v>63</v>
      </c>
      <c r="D37" s="19" t="s">
        <v>62</v>
      </c>
      <c r="E37" s="19" t="s">
        <v>65</v>
      </c>
      <c r="F37" s="20"/>
      <c r="G37" s="21">
        <f>SUM(G38:G42)</f>
        <v>0</v>
      </c>
      <c r="H37" s="21"/>
      <c r="I37" s="21">
        <f t="shared" ref="I37" si="9">SUM(I38:I42)</f>
        <v>2533.8610800000001</v>
      </c>
      <c r="J37" s="21">
        <f t="shared" ref="J37" si="10">SUM(J38:J42)</f>
        <v>0</v>
      </c>
      <c r="K37" s="21">
        <f t="shared" ref="K37" si="11">SUM(K38:K42)</f>
        <v>0</v>
      </c>
      <c r="L37" s="21">
        <f t="shared" ref="L37" si="12">SUM(L38:L42)</f>
        <v>0</v>
      </c>
      <c r="M37" s="21">
        <f t="shared" ref="M37" si="13">SUM(M38:M42)</f>
        <v>0</v>
      </c>
      <c r="N37" s="21">
        <f t="shared" ref="N37" si="14">SUM(N38:N42)</f>
        <v>0</v>
      </c>
      <c r="O37" s="21">
        <f t="shared" ref="O37" si="15">SUM(O38:O42)</f>
        <v>0</v>
      </c>
      <c r="P37" s="21">
        <f t="shared" ref="P37" si="16">SUM(P38:P42)</f>
        <v>0</v>
      </c>
      <c r="Q37" s="21">
        <f t="shared" ref="Q37" si="17">SUM(Q38:Q42)</f>
        <v>0</v>
      </c>
      <c r="R37" s="21">
        <f t="shared" ref="R37" si="18">SUM(R38:R42)</f>
        <v>0</v>
      </c>
      <c r="S37" s="21">
        <f t="shared" ref="S37" si="19">SUM(S38:S42)</f>
        <v>0</v>
      </c>
      <c r="T37" s="21">
        <f t="shared" ref="T37" si="20">SUM(T38:T42)</f>
        <v>0</v>
      </c>
      <c r="U37" s="21">
        <f t="shared" ref="U37" si="21">SUM(U38:U42)</f>
        <v>0</v>
      </c>
      <c r="V37" s="21">
        <f t="shared" ref="V37" si="22">SUM(V38:V42)</f>
        <v>0</v>
      </c>
      <c r="W37" s="21">
        <f t="shared" ref="W37" si="23">SUM(W38:W42)</f>
        <v>0</v>
      </c>
      <c r="X37" s="21">
        <f t="shared" ref="X37" si="24">SUM(X38:X42)</f>
        <v>0</v>
      </c>
      <c r="Y37" s="21">
        <f t="shared" ref="Y37" si="25">SUM(Y38:Y42)</f>
        <v>0</v>
      </c>
      <c r="Z37" s="21">
        <f t="shared" ref="Z37" si="26">SUM(Z38:Z42)</f>
        <v>0</v>
      </c>
      <c r="AA37" s="21">
        <f t="shared" ref="AA37" si="27">SUM(AA38:AA42)</f>
        <v>0</v>
      </c>
      <c r="AB37" s="21">
        <f t="shared" ref="AB37" si="28">SUM(AB38:AB42)</f>
        <v>0</v>
      </c>
      <c r="AC37" s="21">
        <f t="shared" ref="AC37" si="29">SUM(AC38:AC42)</f>
        <v>0</v>
      </c>
      <c r="AD37" s="21">
        <f t="shared" ref="AD37" si="30">SUM(AD38:AD42)</f>
        <v>0</v>
      </c>
      <c r="AE37" s="21">
        <f t="shared" ref="AE37" si="31">SUM(AE38:AE42)</f>
        <v>0</v>
      </c>
      <c r="AF37" s="21">
        <f t="shared" ref="AF37" si="32">SUM(AF38:AF42)</f>
        <v>0</v>
      </c>
      <c r="AG37" s="21">
        <f t="shared" ref="AG37" si="33">SUM(AG38:AG42)</f>
        <v>0</v>
      </c>
      <c r="AH37" s="21">
        <f t="shared" ref="AH37" si="34">SUM(AH38:AH42)</f>
        <v>0</v>
      </c>
      <c r="AI37" s="21">
        <f t="shared" ref="AI37" si="35">SUM(AI38:AI42)</f>
        <v>0</v>
      </c>
      <c r="AJ37" s="21">
        <f t="shared" ref="AJ37" si="36">SUM(AJ38:AJ42)</f>
        <v>0</v>
      </c>
      <c r="AK37" s="21">
        <f t="shared" ref="AK37:AN37" si="37">SUM(AK38:AK42)</f>
        <v>0</v>
      </c>
      <c r="AL37" s="21">
        <f t="shared" si="37"/>
        <v>0</v>
      </c>
      <c r="AM37" s="21">
        <f t="shared" si="37"/>
        <v>0</v>
      </c>
      <c r="AN37" s="21">
        <f t="shared" si="37"/>
        <v>0</v>
      </c>
      <c r="AO37" s="21">
        <f t="shared" ref="AO37" si="38">SUM(AO38:AO42)</f>
        <v>0</v>
      </c>
      <c r="AP37" s="22">
        <f>SUM(G37:AO37)</f>
        <v>2533.8610800000001</v>
      </c>
    </row>
    <row r="38" spans="1:43" s="6" customFormat="1" ht="23.25" customHeight="1" x14ac:dyDescent="0.25">
      <c r="A38" s="6" t="s">
        <v>61</v>
      </c>
      <c r="B38" s="6" t="s">
        <v>82</v>
      </c>
      <c r="C38" s="18" t="s">
        <v>63</v>
      </c>
      <c r="D38" s="13"/>
      <c r="E38" s="14" t="s">
        <v>74</v>
      </c>
      <c r="F38" s="15"/>
      <c r="G38" s="7"/>
      <c r="H38" s="7"/>
      <c r="I38" s="7">
        <f>(2469361.08+57000+7500)/1000</f>
        <v>2533.8610800000001</v>
      </c>
      <c r="J38" s="7"/>
      <c r="K38" s="7"/>
      <c r="L38" s="7"/>
      <c r="M38" s="7"/>
      <c r="N38" s="2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26"/>
      <c r="AP38" s="16">
        <f t="shared" ref="AP38:AP112" si="39">SUM(G38:AO38)</f>
        <v>2533.8610800000001</v>
      </c>
    </row>
    <row r="39" spans="1:43" s="6" customFormat="1" ht="23.25" hidden="1" customHeight="1" outlineLevel="1" x14ac:dyDescent="0.25">
      <c r="B39" s="6" t="s">
        <v>82</v>
      </c>
      <c r="C39" s="18" t="s">
        <v>63</v>
      </c>
      <c r="D39" s="13"/>
      <c r="E39" s="14" t="s">
        <v>75</v>
      </c>
      <c r="F39" s="15"/>
      <c r="G39" s="7"/>
      <c r="H39" s="7"/>
      <c r="I39" s="7"/>
      <c r="J39" s="7"/>
      <c r="K39" s="7"/>
      <c r="L39" s="7"/>
      <c r="M39" s="7"/>
      <c r="N39" s="2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16">
        <f t="shared" si="39"/>
        <v>0</v>
      </c>
    </row>
    <row r="40" spans="1:43" s="6" customFormat="1" hidden="1" outlineLevel="1" x14ac:dyDescent="0.25">
      <c r="C40" s="18" t="s">
        <v>63</v>
      </c>
      <c r="D40" s="13"/>
      <c r="E40" s="17" t="s">
        <v>100</v>
      </c>
      <c r="F40" s="13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>
        <f t="shared" si="39"/>
        <v>0</v>
      </c>
    </row>
    <row r="41" spans="1:43" hidden="1" outlineLevel="1" x14ac:dyDescent="0.25">
      <c r="B41" s="6"/>
      <c r="C41" s="18" t="s">
        <v>63</v>
      </c>
      <c r="D41" s="13"/>
      <c r="E41" s="17"/>
      <c r="F41" s="13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>
        <f t="shared" si="39"/>
        <v>0</v>
      </c>
      <c r="AQ41" s="6"/>
    </row>
    <row r="42" spans="1:43" hidden="1" outlineLevel="1" x14ac:dyDescent="0.25">
      <c r="B42" s="6"/>
      <c r="C42" s="18" t="s">
        <v>63</v>
      </c>
      <c r="D42" s="13"/>
      <c r="E42" s="17"/>
      <c r="F42" s="13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>
        <f t="shared" si="39"/>
        <v>0</v>
      </c>
    </row>
    <row r="43" spans="1:43" collapsed="1" x14ac:dyDescent="0.25">
      <c r="A43" s="5" t="s">
        <v>61</v>
      </c>
      <c r="B43" s="6" t="s">
        <v>82</v>
      </c>
      <c r="C43" s="35" t="s">
        <v>63</v>
      </c>
      <c r="D43" s="19" t="s">
        <v>32</v>
      </c>
      <c r="E43" s="19" t="s">
        <v>54</v>
      </c>
      <c r="F43" s="20"/>
      <c r="G43" s="21">
        <f>G44+G50+G56+G66+G74+G78+G84+G90</f>
        <v>15</v>
      </c>
      <c r="H43" s="21"/>
      <c r="I43" s="21">
        <f>I44+I50+I56+I66+I74+I78+I84+I90</f>
        <v>211.5</v>
      </c>
      <c r="J43" s="21">
        <f t="shared" ref="I43:AO43" si="40">J44+J50+J56+J66+J74+J78+J84+J90</f>
        <v>45</v>
      </c>
      <c r="K43" s="21">
        <f t="shared" si="40"/>
        <v>0</v>
      </c>
      <c r="L43" s="21">
        <f t="shared" si="40"/>
        <v>0</v>
      </c>
      <c r="M43" s="21">
        <f t="shared" si="40"/>
        <v>0</v>
      </c>
      <c r="N43" s="21">
        <f t="shared" si="40"/>
        <v>0</v>
      </c>
      <c r="O43" s="21">
        <f t="shared" si="40"/>
        <v>60</v>
      </c>
      <c r="P43" s="21">
        <f t="shared" si="40"/>
        <v>0</v>
      </c>
      <c r="Q43" s="21">
        <f>Q44+Q50+Q56+Q66+Q74+Q78+Q84+Q90</f>
        <v>115</v>
      </c>
      <c r="R43" s="21">
        <f t="shared" si="40"/>
        <v>84</v>
      </c>
      <c r="S43" s="21">
        <f t="shared" si="40"/>
        <v>0</v>
      </c>
      <c r="T43" s="21">
        <f t="shared" si="40"/>
        <v>0</v>
      </c>
      <c r="U43" s="21">
        <f t="shared" si="40"/>
        <v>30</v>
      </c>
      <c r="V43" s="21">
        <f t="shared" si="40"/>
        <v>0</v>
      </c>
      <c r="W43" s="21">
        <f t="shared" si="40"/>
        <v>0</v>
      </c>
      <c r="X43" s="21">
        <f t="shared" si="40"/>
        <v>1820</v>
      </c>
      <c r="Y43" s="21">
        <f t="shared" si="40"/>
        <v>45</v>
      </c>
      <c r="Z43" s="21">
        <f t="shared" si="40"/>
        <v>0</v>
      </c>
      <c r="AA43" s="21">
        <f t="shared" si="40"/>
        <v>0</v>
      </c>
      <c r="AB43" s="21">
        <f t="shared" si="40"/>
        <v>62</v>
      </c>
      <c r="AC43" s="21">
        <f t="shared" si="40"/>
        <v>201.74700000000001</v>
      </c>
      <c r="AD43" s="21">
        <f t="shared" si="40"/>
        <v>27.5</v>
      </c>
      <c r="AE43" s="21">
        <f t="shared" si="40"/>
        <v>35.5</v>
      </c>
      <c r="AF43" s="21">
        <f t="shared" si="40"/>
        <v>99.275999999999996</v>
      </c>
      <c r="AG43" s="21">
        <f t="shared" si="40"/>
        <v>0</v>
      </c>
      <c r="AH43" s="21">
        <f t="shared" si="40"/>
        <v>0</v>
      </c>
      <c r="AI43" s="21">
        <f t="shared" si="40"/>
        <v>99.5</v>
      </c>
      <c r="AJ43" s="21">
        <f t="shared" si="40"/>
        <v>11</v>
      </c>
      <c r="AK43" s="21">
        <f t="shared" si="40"/>
        <v>120</v>
      </c>
      <c r="AL43" s="21">
        <f t="shared" ref="AL43:AN43" si="41">AL44+AL50+AL56+AL66+AL74+AL78+AL84+AL90</f>
        <v>0</v>
      </c>
      <c r="AM43" s="21">
        <f t="shared" si="41"/>
        <v>0</v>
      </c>
      <c r="AN43" s="21">
        <f t="shared" si="41"/>
        <v>0</v>
      </c>
      <c r="AO43" s="21">
        <f t="shared" si="40"/>
        <v>82.962000000000003</v>
      </c>
      <c r="AP43" s="21">
        <f t="shared" si="39"/>
        <v>3164.9849999999997</v>
      </c>
    </row>
    <row r="44" spans="1:43" x14ac:dyDescent="0.25">
      <c r="A44" s="5" t="s">
        <v>61</v>
      </c>
      <c r="B44" s="6" t="s">
        <v>82</v>
      </c>
      <c r="C44" s="18" t="s">
        <v>63</v>
      </c>
      <c r="D44" s="12"/>
      <c r="E44" s="12" t="s">
        <v>22</v>
      </c>
      <c r="F44" s="41"/>
      <c r="G44" s="42">
        <f>SUM(G45:G49)</f>
        <v>0</v>
      </c>
      <c r="H44" s="42"/>
      <c r="I44" s="42">
        <f t="shared" ref="I44:AO44" si="42">SUM(I45:I49)</f>
        <v>0</v>
      </c>
      <c r="J44" s="42">
        <f t="shared" si="42"/>
        <v>0</v>
      </c>
      <c r="K44" s="42">
        <f t="shared" si="42"/>
        <v>0</v>
      </c>
      <c r="L44" s="42">
        <f t="shared" si="42"/>
        <v>0</v>
      </c>
      <c r="M44" s="42">
        <f t="shared" si="42"/>
        <v>0</v>
      </c>
      <c r="N44" s="42">
        <f t="shared" si="42"/>
        <v>0</v>
      </c>
      <c r="O44" s="42">
        <f t="shared" si="42"/>
        <v>0</v>
      </c>
      <c r="P44" s="42">
        <f t="shared" si="42"/>
        <v>0</v>
      </c>
      <c r="Q44" s="42">
        <f t="shared" si="42"/>
        <v>0</v>
      </c>
      <c r="R44" s="42">
        <f t="shared" si="42"/>
        <v>0</v>
      </c>
      <c r="S44" s="42">
        <f t="shared" si="42"/>
        <v>0</v>
      </c>
      <c r="T44" s="42">
        <f t="shared" si="42"/>
        <v>0</v>
      </c>
      <c r="U44" s="42">
        <f t="shared" si="42"/>
        <v>0</v>
      </c>
      <c r="V44" s="42">
        <f t="shared" si="42"/>
        <v>0</v>
      </c>
      <c r="W44" s="42">
        <f t="shared" si="42"/>
        <v>0</v>
      </c>
      <c r="X44" s="42">
        <f t="shared" si="42"/>
        <v>0</v>
      </c>
      <c r="Y44" s="42">
        <f t="shared" si="42"/>
        <v>0</v>
      </c>
      <c r="Z44" s="42">
        <f t="shared" si="42"/>
        <v>0</v>
      </c>
      <c r="AA44" s="42">
        <f t="shared" si="42"/>
        <v>0</v>
      </c>
      <c r="AB44" s="42">
        <f t="shared" si="42"/>
        <v>0</v>
      </c>
      <c r="AC44" s="42">
        <f t="shared" si="42"/>
        <v>0</v>
      </c>
      <c r="AD44" s="42">
        <f t="shared" si="42"/>
        <v>0</v>
      </c>
      <c r="AE44" s="42">
        <f t="shared" si="42"/>
        <v>0</v>
      </c>
      <c r="AF44" s="42">
        <f t="shared" si="42"/>
        <v>0</v>
      </c>
      <c r="AG44" s="42">
        <f t="shared" si="42"/>
        <v>0</v>
      </c>
      <c r="AH44" s="42">
        <f t="shared" si="42"/>
        <v>0</v>
      </c>
      <c r="AI44" s="42">
        <f t="shared" si="42"/>
        <v>0</v>
      </c>
      <c r="AJ44" s="42">
        <f t="shared" si="42"/>
        <v>0</v>
      </c>
      <c r="AK44" s="42">
        <f t="shared" si="42"/>
        <v>0</v>
      </c>
      <c r="AL44" s="42">
        <f t="shared" ref="AL44:AN44" si="43">SUM(AL45:AL49)</f>
        <v>0</v>
      </c>
      <c r="AM44" s="42">
        <f t="shared" si="43"/>
        <v>0</v>
      </c>
      <c r="AN44" s="42">
        <f t="shared" si="43"/>
        <v>0</v>
      </c>
      <c r="AO44" s="42">
        <f t="shared" si="42"/>
        <v>0</v>
      </c>
      <c r="AP44" s="43">
        <f t="shared" si="39"/>
        <v>0</v>
      </c>
    </row>
    <row r="45" spans="1:43" hidden="1" x14ac:dyDescent="0.25">
      <c r="B45" s="6" t="s">
        <v>82</v>
      </c>
      <c r="C45" s="18" t="s">
        <v>63</v>
      </c>
      <c r="D45" s="13"/>
      <c r="E45" s="14" t="s">
        <v>92</v>
      </c>
      <c r="F45" s="15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16">
        <f t="shared" si="39"/>
        <v>0</v>
      </c>
    </row>
    <row r="46" spans="1:43" s="6" customFormat="1" hidden="1" outlineLevel="1" x14ac:dyDescent="0.25">
      <c r="B46" s="6" t="s">
        <v>82</v>
      </c>
      <c r="C46" s="18" t="s">
        <v>63</v>
      </c>
      <c r="D46" s="11"/>
      <c r="E46" s="14" t="s">
        <v>7</v>
      </c>
      <c r="F46" s="15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16">
        <f t="shared" si="39"/>
        <v>0</v>
      </c>
      <c r="AQ46" s="5"/>
    </row>
    <row r="47" spans="1:43" hidden="1" outlineLevel="1" x14ac:dyDescent="0.25">
      <c r="B47" s="6" t="s">
        <v>82</v>
      </c>
      <c r="C47" s="18" t="s">
        <v>63</v>
      </c>
      <c r="D47" s="11"/>
      <c r="E47" s="17" t="s">
        <v>87</v>
      </c>
      <c r="F47" s="13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>
        <f t="shared" si="39"/>
        <v>0</v>
      </c>
      <c r="AQ47" s="6"/>
    </row>
    <row r="48" spans="1:43" hidden="1" outlineLevel="1" x14ac:dyDescent="0.25">
      <c r="B48" s="6"/>
      <c r="C48" s="18" t="s">
        <v>63</v>
      </c>
      <c r="D48" s="11"/>
      <c r="E48" s="17"/>
      <c r="F48" s="13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>
        <f t="shared" si="39"/>
        <v>0</v>
      </c>
      <c r="AQ48" s="6"/>
    </row>
    <row r="49" spans="1:44" hidden="1" outlineLevel="1" x14ac:dyDescent="0.25">
      <c r="B49" s="6"/>
      <c r="C49" s="18" t="s">
        <v>63</v>
      </c>
      <c r="D49" s="11"/>
      <c r="E49" s="17"/>
      <c r="F49" s="13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>
        <f t="shared" si="39"/>
        <v>0</v>
      </c>
      <c r="AQ49" s="6"/>
    </row>
    <row r="50" spans="1:44" outlineLevel="1" x14ac:dyDescent="0.25">
      <c r="A50" s="5" t="s">
        <v>61</v>
      </c>
      <c r="B50" s="6" t="s">
        <v>82</v>
      </c>
      <c r="C50" s="18" t="s">
        <v>63</v>
      </c>
      <c r="D50" s="12"/>
      <c r="E50" s="12" t="s">
        <v>23</v>
      </c>
      <c r="F50" s="41"/>
      <c r="G50" s="42">
        <f>SUM(G51:G55)</f>
        <v>0</v>
      </c>
      <c r="H50" s="42"/>
      <c r="I50" s="42">
        <f t="shared" ref="I50:AO50" si="44">SUM(I51:I55)</f>
        <v>0</v>
      </c>
      <c r="J50" s="42">
        <f t="shared" si="44"/>
        <v>0</v>
      </c>
      <c r="K50" s="42">
        <f t="shared" si="44"/>
        <v>0</v>
      </c>
      <c r="L50" s="42">
        <f t="shared" si="44"/>
        <v>0</v>
      </c>
      <c r="M50" s="42">
        <f t="shared" si="44"/>
        <v>0</v>
      </c>
      <c r="N50" s="42">
        <f t="shared" si="44"/>
        <v>0</v>
      </c>
      <c r="O50" s="42">
        <f t="shared" si="44"/>
        <v>0</v>
      </c>
      <c r="P50" s="42">
        <f t="shared" si="44"/>
        <v>0</v>
      </c>
      <c r="Q50" s="42">
        <f t="shared" si="44"/>
        <v>0</v>
      </c>
      <c r="R50" s="42">
        <f t="shared" si="44"/>
        <v>0</v>
      </c>
      <c r="S50" s="42">
        <f t="shared" si="44"/>
        <v>0</v>
      </c>
      <c r="T50" s="42">
        <f t="shared" si="44"/>
        <v>0</v>
      </c>
      <c r="U50" s="42">
        <f t="shared" si="44"/>
        <v>0</v>
      </c>
      <c r="V50" s="42">
        <f t="shared" si="44"/>
        <v>0</v>
      </c>
      <c r="W50" s="42">
        <f t="shared" si="44"/>
        <v>0</v>
      </c>
      <c r="X50" s="42">
        <f t="shared" si="44"/>
        <v>0</v>
      </c>
      <c r="Y50" s="42">
        <f t="shared" si="44"/>
        <v>0</v>
      </c>
      <c r="Z50" s="42">
        <f t="shared" si="44"/>
        <v>0</v>
      </c>
      <c r="AA50" s="42">
        <f t="shared" si="44"/>
        <v>0</v>
      </c>
      <c r="AB50" s="42">
        <f t="shared" si="44"/>
        <v>0</v>
      </c>
      <c r="AC50" s="42">
        <f t="shared" si="44"/>
        <v>0</v>
      </c>
      <c r="AD50" s="42">
        <f t="shared" si="44"/>
        <v>0</v>
      </c>
      <c r="AE50" s="42">
        <f t="shared" si="44"/>
        <v>0</v>
      </c>
      <c r="AF50" s="42">
        <f t="shared" si="44"/>
        <v>0</v>
      </c>
      <c r="AG50" s="42">
        <f t="shared" si="44"/>
        <v>0</v>
      </c>
      <c r="AH50" s="42">
        <f t="shared" si="44"/>
        <v>0</v>
      </c>
      <c r="AI50" s="42">
        <f t="shared" si="44"/>
        <v>0</v>
      </c>
      <c r="AJ50" s="42">
        <f t="shared" si="44"/>
        <v>0</v>
      </c>
      <c r="AK50" s="42">
        <f t="shared" si="44"/>
        <v>0</v>
      </c>
      <c r="AL50" s="42">
        <f t="shared" si="44"/>
        <v>0</v>
      </c>
      <c r="AM50" s="42">
        <f t="shared" si="44"/>
        <v>0</v>
      </c>
      <c r="AN50" s="42">
        <f t="shared" si="44"/>
        <v>0</v>
      </c>
      <c r="AO50" s="42">
        <f t="shared" si="44"/>
        <v>0</v>
      </c>
      <c r="AP50" s="43">
        <f>SUM(G50:AO50)</f>
        <v>0</v>
      </c>
      <c r="AQ50" s="6"/>
      <c r="AR50" s="5" t="s">
        <v>69</v>
      </c>
    </row>
    <row r="51" spans="1:44" hidden="1" outlineLevel="1" x14ac:dyDescent="0.25">
      <c r="B51" s="6"/>
      <c r="C51" s="18" t="s">
        <v>63</v>
      </c>
      <c r="D51" s="11"/>
      <c r="E51" s="14"/>
      <c r="F51" s="15"/>
      <c r="G51" s="8"/>
      <c r="H51" s="8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16">
        <f t="shared" si="39"/>
        <v>0</v>
      </c>
      <c r="AQ51" s="6"/>
    </row>
    <row r="52" spans="1:44" hidden="1" outlineLevel="1" x14ac:dyDescent="0.25">
      <c r="B52" s="6" t="s">
        <v>82</v>
      </c>
      <c r="C52" s="18" t="s">
        <v>63</v>
      </c>
      <c r="D52" s="11"/>
      <c r="E52" s="14" t="s">
        <v>76</v>
      </c>
      <c r="F52" s="15"/>
      <c r="G52" s="7"/>
      <c r="H52" s="7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16">
        <f t="shared" si="39"/>
        <v>0</v>
      </c>
      <c r="AQ52" s="6"/>
    </row>
    <row r="53" spans="1:44" hidden="1" outlineLevel="1" x14ac:dyDescent="0.25">
      <c r="B53" s="6" t="s">
        <v>82</v>
      </c>
      <c r="C53" s="18" t="s">
        <v>63</v>
      </c>
      <c r="D53" s="11"/>
      <c r="E53" s="14" t="s">
        <v>70</v>
      </c>
      <c r="F53" s="15"/>
      <c r="G53" s="7"/>
      <c r="H53" s="7"/>
      <c r="I53" s="7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16">
        <f t="shared" si="39"/>
        <v>0</v>
      </c>
      <c r="AQ53" s="6"/>
    </row>
    <row r="54" spans="1:44" hidden="1" outlineLevel="1" x14ac:dyDescent="0.25">
      <c r="B54" s="6" t="s">
        <v>82</v>
      </c>
      <c r="C54" s="18" t="s">
        <v>63</v>
      </c>
      <c r="D54" s="11"/>
      <c r="E54" s="44" t="s">
        <v>71</v>
      </c>
      <c r="F54" s="15"/>
      <c r="G54" s="26"/>
      <c r="H54" s="26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9"/>
      <c r="AI54" s="7"/>
      <c r="AJ54" s="7"/>
      <c r="AK54" s="7"/>
      <c r="AL54" s="7"/>
      <c r="AM54" s="7"/>
      <c r="AN54" s="7"/>
      <c r="AO54" s="7"/>
      <c r="AP54" s="16">
        <f t="shared" si="39"/>
        <v>0</v>
      </c>
      <c r="AQ54" s="6"/>
    </row>
    <row r="55" spans="1:44" hidden="1" outlineLevel="1" x14ac:dyDescent="0.25">
      <c r="B55" s="6"/>
      <c r="C55" s="18" t="s">
        <v>63</v>
      </c>
      <c r="D55" s="11"/>
      <c r="E55" s="44"/>
      <c r="F55" s="15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16">
        <f t="shared" si="39"/>
        <v>0</v>
      </c>
      <c r="AQ55" s="6"/>
    </row>
    <row r="56" spans="1:44" outlineLevel="1" x14ac:dyDescent="0.25">
      <c r="A56" s="5" t="s">
        <v>61</v>
      </c>
      <c r="B56" s="6" t="s">
        <v>82</v>
      </c>
      <c r="C56" s="18" t="s">
        <v>63</v>
      </c>
      <c r="D56" s="12"/>
      <c r="E56" s="12" t="s">
        <v>24</v>
      </c>
      <c r="F56" s="41"/>
      <c r="G56" s="42">
        <f>SUM(G57:G65)</f>
        <v>0</v>
      </c>
      <c r="H56" s="42"/>
      <c r="I56" s="42">
        <f t="shared" ref="I56:AO56" si="45">SUM(I57:I65)</f>
        <v>136.5</v>
      </c>
      <c r="J56" s="42">
        <f t="shared" si="45"/>
        <v>0</v>
      </c>
      <c r="K56" s="42">
        <f t="shared" si="45"/>
        <v>0</v>
      </c>
      <c r="L56" s="42">
        <f t="shared" si="45"/>
        <v>0</v>
      </c>
      <c r="M56" s="42">
        <f t="shared" si="45"/>
        <v>0</v>
      </c>
      <c r="N56" s="42">
        <f t="shared" si="45"/>
        <v>0</v>
      </c>
      <c r="O56" s="42">
        <f t="shared" si="45"/>
        <v>0</v>
      </c>
      <c r="P56" s="42">
        <f t="shared" si="45"/>
        <v>0</v>
      </c>
      <c r="Q56" s="42">
        <f t="shared" si="45"/>
        <v>115</v>
      </c>
      <c r="R56" s="42">
        <f t="shared" si="45"/>
        <v>0</v>
      </c>
      <c r="S56" s="42">
        <f t="shared" si="45"/>
        <v>0</v>
      </c>
      <c r="T56" s="42">
        <f t="shared" si="45"/>
        <v>0</v>
      </c>
      <c r="U56" s="42">
        <f t="shared" si="45"/>
        <v>0</v>
      </c>
      <c r="V56" s="42">
        <f t="shared" si="45"/>
        <v>0</v>
      </c>
      <c r="W56" s="42">
        <f t="shared" si="45"/>
        <v>0</v>
      </c>
      <c r="X56" s="42">
        <f t="shared" si="45"/>
        <v>1600</v>
      </c>
      <c r="Y56" s="42">
        <f t="shared" si="45"/>
        <v>0</v>
      </c>
      <c r="Z56" s="42">
        <f t="shared" si="45"/>
        <v>0</v>
      </c>
      <c r="AA56" s="42">
        <f t="shared" si="45"/>
        <v>0</v>
      </c>
      <c r="AB56" s="42">
        <f t="shared" si="45"/>
        <v>0</v>
      </c>
      <c r="AC56" s="42">
        <f t="shared" si="45"/>
        <v>197.74700000000001</v>
      </c>
      <c r="AD56" s="42">
        <f t="shared" si="45"/>
        <v>27.5</v>
      </c>
      <c r="AE56" s="42">
        <f t="shared" si="45"/>
        <v>35.5</v>
      </c>
      <c r="AF56" s="42">
        <f t="shared" si="45"/>
        <v>24.276</v>
      </c>
      <c r="AG56" s="42">
        <f t="shared" si="45"/>
        <v>0</v>
      </c>
      <c r="AH56" s="42">
        <f t="shared" si="45"/>
        <v>0</v>
      </c>
      <c r="AI56" s="42">
        <f t="shared" si="45"/>
        <v>69.5</v>
      </c>
      <c r="AJ56" s="42">
        <f t="shared" si="45"/>
        <v>0</v>
      </c>
      <c r="AK56" s="42">
        <f t="shared" si="45"/>
        <v>0</v>
      </c>
      <c r="AL56" s="42">
        <f t="shared" si="45"/>
        <v>0</v>
      </c>
      <c r="AM56" s="42">
        <f t="shared" si="45"/>
        <v>0</v>
      </c>
      <c r="AN56" s="42">
        <f t="shared" si="45"/>
        <v>0</v>
      </c>
      <c r="AO56" s="42">
        <f t="shared" si="45"/>
        <v>0</v>
      </c>
      <c r="AP56" s="43">
        <f t="shared" si="39"/>
        <v>2206.0229999999997</v>
      </c>
      <c r="AQ56" s="6"/>
    </row>
    <row r="57" spans="1:44" outlineLevel="1" x14ac:dyDescent="0.25">
      <c r="A57" s="5" t="s">
        <v>61</v>
      </c>
      <c r="B57" s="6" t="s">
        <v>82</v>
      </c>
      <c r="C57" s="18" t="s">
        <v>63</v>
      </c>
      <c r="D57" s="11"/>
      <c r="E57" s="14" t="s">
        <v>12</v>
      </c>
      <c r="F57" s="15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>
        <v>24.276</v>
      </c>
      <c r="AG57" s="7"/>
      <c r="AH57" s="7"/>
      <c r="AI57" s="7"/>
      <c r="AJ57" s="7"/>
      <c r="AK57" s="7"/>
      <c r="AL57" s="7"/>
      <c r="AM57" s="7"/>
      <c r="AN57" s="7"/>
      <c r="AO57" s="7"/>
      <c r="AP57" s="16">
        <f t="shared" si="39"/>
        <v>24.276</v>
      </c>
      <c r="AQ57" s="6"/>
    </row>
    <row r="58" spans="1:44" outlineLevel="1" x14ac:dyDescent="0.25">
      <c r="A58" s="5" t="s">
        <v>61</v>
      </c>
      <c r="B58" s="6" t="s">
        <v>82</v>
      </c>
      <c r="C58" s="18" t="s">
        <v>63</v>
      </c>
      <c r="D58" s="11"/>
      <c r="E58" s="14" t="s">
        <v>11</v>
      </c>
      <c r="F58" s="15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>
        <v>35.5</v>
      </c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16">
        <f t="shared" si="39"/>
        <v>35.5</v>
      </c>
      <c r="AQ58" s="6"/>
    </row>
    <row r="59" spans="1:44" outlineLevel="1" x14ac:dyDescent="0.25">
      <c r="A59" s="5" t="s">
        <v>61</v>
      </c>
      <c r="B59" s="6" t="s">
        <v>82</v>
      </c>
      <c r="C59" s="18" t="s">
        <v>63</v>
      </c>
      <c r="D59" s="11"/>
      <c r="E59" s="14" t="s">
        <v>11</v>
      </c>
      <c r="F59" s="15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8">
        <v>27.5</v>
      </c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16">
        <f t="shared" si="39"/>
        <v>27.5</v>
      </c>
      <c r="AQ59" s="6"/>
    </row>
    <row r="60" spans="1:44" outlineLevel="1" x14ac:dyDescent="0.25">
      <c r="A60" s="5" t="s">
        <v>61</v>
      </c>
      <c r="B60" s="6" t="s">
        <v>82</v>
      </c>
      <c r="C60" s="18" t="s">
        <v>63</v>
      </c>
      <c r="D60" s="11"/>
      <c r="E60" s="14" t="s">
        <v>8</v>
      </c>
      <c r="F60" s="15"/>
      <c r="G60" s="7"/>
      <c r="H60" s="7"/>
      <c r="I60" s="7">
        <v>67</v>
      </c>
      <c r="J60" s="7"/>
      <c r="K60" s="7"/>
      <c r="L60" s="7"/>
      <c r="M60" s="7"/>
      <c r="N60" s="7"/>
      <c r="O60" s="7"/>
      <c r="P60" s="7"/>
      <c r="Q60" s="7">
        <v>115</v>
      </c>
      <c r="R60" s="7"/>
      <c r="S60" s="7"/>
      <c r="T60" s="7"/>
      <c r="U60" s="7"/>
      <c r="V60" s="7"/>
      <c r="W60" s="7"/>
      <c r="X60" s="7">
        <v>1600</v>
      </c>
      <c r="Y60" s="7"/>
      <c r="Z60" s="7"/>
      <c r="AA60" s="7"/>
      <c r="AB60" s="7"/>
      <c r="AC60" s="8">
        <v>27.5</v>
      </c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16">
        <f t="shared" si="39"/>
        <v>1809.5</v>
      </c>
      <c r="AQ60" s="6"/>
    </row>
    <row r="61" spans="1:44" outlineLevel="1" x14ac:dyDescent="0.25">
      <c r="A61" s="5" t="s">
        <v>61</v>
      </c>
      <c r="B61" s="6" t="s">
        <v>82</v>
      </c>
      <c r="C61" s="18" t="s">
        <v>63</v>
      </c>
      <c r="D61" s="11"/>
      <c r="E61" s="14" t="s">
        <v>11</v>
      </c>
      <c r="F61" s="15"/>
      <c r="G61" s="7"/>
      <c r="H61" s="7"/>
      <c r="I61" s="7">
        <v>69.5</v>
      </c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8">
        <v>69.5</v>
      </c>
      <c r="AJ61" s="7"/>
      <c r="AK61" s="7"/>
      <c r="AL61" s="7"/>
      <c r="AM61" s="7"/>
      <c r="AN61" s="7"/>
      <c r="AO61" s="7"/>
      <c r="AP61" s="16">
        <f t="shared" si="39"/>
        <v>139</v>
      </c>
      <c r="AQ61" s="6"/>
    </row>
    <row r="62" spans="1:44" outlineLevel="1" x14ac:dyDescent="0.25">
      <c r="A62" s="5" t="s">
        <v>61</v>
      </c>
      <c r="B62" s="6" t="s">
        <v>82</v>
      </c>
      <c r="C62" s="18" t="s">
        <v>63</v>
      </c>
      <c r="D62" s="11"/>
      <c r="E62" s="14" t="s">
        <v>9</v>
      </c>
      <c r="F62" s="15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8">
        <v>132.97200000000001</v>
      </c>
      <c r="AD62" s="7"/>
      <c r="AE62" s="7"/>
      <c r="AF62" s="7"/>
      <c r="AG62" s="7"/>
      <c r="AH62" s="7"/>
      <c r="AI62" s="7"/>
      <c r="AJ62" s="7"/>
      <c r="AK62" s="7"/>
      <c r="AL62" s="7"/>
      <c r="AM62" s="7"/>
      <c r="AN62" s="7"/>
      <c r="AO62" s="7"/>
      <c r="AP62" s="16">
        <f t="shared" si="39"/>
        <v>132.97200000000001</v>
      </c>
      <c r="AQ62" s="6"/>
    </row>
    <row r="63" spans="1:44" outlineLevel="1" x14ac:dyDescent="0.25">
      <c r="A63" s="5" t="s">
        <v>61</v>
      </c>
      <c r="B63" s="6" t="s">
        <v>82</v>
      </c>
      <c r="C63" s="18" t="s">
        <v>63</v>
      </c>
      <c r="D63" s="11"/>
      <c r="E63" s="14" t="s">
        <v>10</v>
      </c>
      <c r="F63" s="15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8">
        <v>37.274999999999999</v>
      </c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7"/>
      <c r="AO63" s="7"/>
      <c r="AP63" s="16">
        <f t="shared" si="39"/>
        <v>37.274999999999999</v>
      </c>
      <c r="AQ63" s="6"/>
    </row>
    <row r="64" spans="1:44" hidden="1" outlineLevel="1" x14ac:dyDescent="0.25">
      <c r="B64" s="6"/>
      <c r="C64" s="18" t="s">
        <v>63</v>
      </c>
      <c r="D64" s="11"/>
      <c r="E64" s="14"/>
      <c r="F64" s="15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8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16">
        <f t="shared" si="39"/>
        <v>0</v>
      </c>
      <c r="AQ64" s="6"/>
    </row>
    <row r="65" spans="1:43" hidden="1" outlineLevel="1" x14ac:dyDescent="0.25">
      <c r="B65" s="6"/>
      <c r="C65" s="18" t="s">
        <v>63</v>
      </c>
      <c r="D65" s="11"/>
      <c r="E65" s="14"/>
      <c r="F65" s="15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8"/>
      <c r="AD65" s="7"/>
      <c r="AE65" s="7"/>
      <c r="AF65" s="7"/>
      <c r="AG65" s="7"/>
      <c r="AH65" s="7"/>
      <c r="AI65" s="7"/>
      <c r="AJ65" s="7"/>
      <c r="AK65" s="7"/>
      <c r="AL65" s="7"/>
      <c r="AM65" s="7"/>
      <c r="AN65" s="7"/>
      <c r="AO65" s="7"/>
      <c r="AP65" s="16">
        <f t="shared" si="39"/>
        <v>0</v>
      </c>
      <c r="AQ65" s="6"/>
    </row>
    <row r="66" spans="1:43" outlineLevel="1" x14ac:dyDescent="0.25">
      <c r="A66" s="5" t="s">
        <v>61</v>
      </c>
      <c r="B66" s="6" t="s">
        <v>82</v>
      </c>
      <c r="C66" s="18" t="s">
        <v>63</v>
      </c>
      <c r="D66" s="12"/>
      <c r="E66" s="12" t="s">
        <v>25</v>
      </c>
      <c r="F66" s="41"/>
      <c r="G66" s="42">
        <f>SUM(G67:G73)</f>
        <v>15</v>
      </c>
      <c r="H66" s="42"/>
      <c r="I66" s="42">
        <f t="shared" ref="I66:AO66" si="46">SUM(I67:I73)</f>
        <v>0</v>
      </c>
      <c r="J66" s="42">
        <f t="shared" si="46"/>
        <v>0</v>
      </c>
      <c r="K66" s="42">
        <f t="shared" si="46"/>
        <v>0</v>
      </c>
      <c r="L66" s="42">
        <f t="shared" si="46"/>
        <v>0</v>
      </c>
      <c r="M66" s="42">
        <f t="shared" si="46"/>
        <v>0</v>
      </c>
      <c r="N66" s="42">
        <f t="shared" si="46"/>
        <v>0</v>
      </c>
      <c r="O66" s="42">
        <f t="shared" si="46"/>
        <v>60</v>
      </c>
      <c r="P66" s="42">
        <f t="shared" si="46"/>
        <v>0</v>
      </c>
      <c r="Q66" s="42">
        <f t="shared" si="46"/>
        <v>0</v>
      </c>
      <c r="R66" s="42">
        <f t="shared" si="46"/>
        <v>0</v>
      </c>
      <c r="S66" s="42">
        <f t="shared" si="46"/>
        <v>0</v>
      </c>
      <c r="T66" s="42">
        <f t="shared" si="46"/>
        <v>0</v>
      </c>
      <c r="U66" s="42">
        <f t="shared" si="46"/>
        <v>0</v>
      </c>
      <c r="V66" s="42">
        <f t="shared" si="46"/>
        <v>0</v>
      </c>
      <c r="W66" s="42">
        <f t="shared" si="46"/>
        <v>0</v>
      </c>
      <c r="X66" s="42">
        <f t="shared" si="46"/>
        <v>0</v>
      </c>
      <c r="Y66" s="42">
        <f t="shared" si="46"/>
        <v>0</v>
      </c>
      <c r="Z66" s="42">
        <f t="shared" si="46"/>
        <v>0</v>
      </c>
      <c r="AA66" s="42">
        <f t="shared" si="46"/>
        <v>0</v>
      </c>
      <c r="AB66" s="42">
        <f t="shared" si="46"/>
        <v>0</v>
      </c>
      <c r="AC66" s="42">
        <f t="shared" si="46"/>
        <v>0</v>
      </c>
      <c r="AD66" s="42">
        <f t="shared" si="46"/>
        <v>0</v>
      </c>
      <c r="AE66" s="42">
        <f t="shared" si="46"/>
        <v>0</v>
      </c>
      <c r="AF66" s="42">
        <f t="shared" si="46"/>
        <v>0</v>
      </c>
      <c r="AG66" s="42">
        <f t="shared" si="46"/>
        <v>0</v>
      </c>
      <c r="AH66" s="42">
        <f t="shared" si="46"/>
        <v>0</v>
      </c>
      <c r="AI66" s="42">
        <f t="shared" si="46"/>
        <v>0</v>
      </c>
      <c r="AJ66" s="42">
        <f t="shared" si="46"/>
        <v>0</v>
      </c>
      <c r="AK66" s="42">
        <f t="shared" si="46"/>
        <v>0</v>
      </c>
      <c r="AL66" s="42">
        <f t="shared" si="46"/>
        <v>0</v>
      </c>
      <c r="AM66" s="42">
        <f t="shared" si="46"/>
        <v>0</v>
      </c>
      <c r="AN66" s="42">
        <f t="shared" si="46"/>
        <v>0</v>
      </c>
      <c r="AO66" s="42">
        <f t="shared" si="46"/>
        <v>82.962000000000003</v>
      </c>
      <c r="AP66" s="43">
        <f t="shared" si="39"/>
        <v>157.96199999999999</v>
      </c>
      <c r="AQ66" s="6"/>
    </row>
    <row r="67" spans="1:43" outlineLevel="1" x14ac:dyDescent="0.25">
      <c r="A67" s="5" t="s">
        <v>61</v>
      </c>
      <c r="B67" s="6" t="s">
        <v>82</v>
      </c>
      <c r="C67" s="18" t="s">
        <v>63</v>
      </c>
      <c r="D67" s="11"/>
      <c r="E67" s="14" t="s">
        <v>6</v>
      </c>
      <c r="F67" s="15"/>
      <c r="G67" s="7"/>
      <c r="H67" s="7"/>
      <c r="I67" s="7"/>
      <c r="J67" s="7"/>
      <c r="K67" s="7"/>
      <c r="L67" s="7"/>
      <c r="M67" s="7"/>
      <c r="N67" s="7"/>
      <c r="O67" s="7">
        <v>20</v>
      </c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8"/>
      <c r="AB67" s="7"/>
      <c r="AC67" s="8"/>
      <c r="AD67" s="7"/>
      <c r="AE67" s="7"/>
      <c r="AF67" s="7"/>
      <c r="AG67" s="7"/>
      <c r="AH67" s="7"/>
      <c r="AI67" s="7"/>
      <c r="AJ67" s="7"/>
      <c r="AK67" s="7"/>
      <c r="AL67" s="7"/>
      <c r="AM67" s="7"/>
      <c r="AN67" s="7"/>
      <c r="AO67" s="7"/>
      <c r="AP67" s="16">
        <f t="shared" si="39"/>
        <v>20</v>
      </c>
      <c r="AQ67" s="6"/>
    </row>
    <row r="68" spans="1:43" outlineLevel="1" x14ac:dyDescent="0.25">
      <c r="A68" s="5" t="s">
        <v>61</v>
      </c>
      <c r="B68" s="6" t="s">
        <v>82</v>
      </c>
      <c r="C68" s="18" t="s">
        <v>63</v>
      </c>
      <c r="D68" s="11"/>
      <c r="E68" s="14" t="s">
        <v>4</v>
      </c>
      <c r="F68" s="15"/>
      <c r="G68" s="7">
        <v>15</v>
      </c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8"/>
      <c r="AB68" s="7"/>
      <c r="AC68" s="8"/>
      <c r="AD68" s="7"/>
      <c r="AE68" s="7"/>
      <c r="AF68" s="7"/>
      <c r="AG68" s="7"/>
      <c r="AH68" s="7"/>
      <c r="AI68" s="7"/>
      <c r="AJ68" s="7"/>
      <c r="AK68" s="7"/>
      <c r="AL68" s="7"/>
      <c r="AM68" s="7"/>
      <c r="AN68" s="7"/>
      <c r="AO68" s="7"/>
      <c r="AP68" s="16">
        <f t="shared" si="39"/>
        <v>15</v>
      </c>
      <c r="AQ68" s="6"/>
    </row>
    <row r="69" spans="1:43" outlineLevel="1" x14ac:dyDescent="0.25">
      <c r="A69" s="5" t="s">
        <v>61</v>
      </c>
      <c r="B69" s="6" t="s">
        <v>82</v>
      </c>
      <c r="C69" s="18" t="s">
        <v>63</v>
      </c>
      <c r="D69" s="11"/>
      <c r="E69" s="14" t="s">
        <v>14</v>
      </c>
      <c r="F69" s="15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  <c r="AM69" s="7"/>
      <c r="AN69" s="7"/>
      <c r="AO69" s="8">
        <v>30</v>
      </c>
      <c r="AP69" s="16">
        <f t="shared" si="39"/>
        <v>30</v>
      </c>
      <c r="AQ69" s="6"/>
    </row>
    <row r="70" spans="1:43" outlineLevel="1" x14ac:dyDescent="0.25">
      <c r="A70" s="5" t="s">
        <v>61</v>
      </c>
      <c r="B70" s="6" t="s">
        <v>82</v>
      </c>
      <c r="C70" s="18" t="s">
        <v>63</v>
      </c>
      <c r="D70" s="11"/>
      <c r="E70" s="14" t="s">
        <v>15</v>
      </c>
      <c r="F70" s="15"/>
      <c r="G70" s="7"/>
      <c r="H70" s="7"/>
      <c r="I70" s="7"/>
      <c r="J70" s="7"/>
      <c r="K70" s="7"/>
      <c r="L70" s="7"/>
      <c r="M70" s="7"/>
      <c r="N70" s="7"/>
      <c r="O70" s="7">
        <v>40</v>
      </c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7"/>
      <c r="AN70" s="7"/>
      <c r="AO70" s="8">
        <v>20.712</v>
      </c>
      <c r="AP70" s="16">
        <f t="shared" si="39"/>
        <v>60.712000000000003</v>
      </c>
      <c r="AQ70" s="6"/>
    </row>
    <row r="71" spans="1:43" outlineLevel="1" x14ac:dyDescent="0.25">
      <c r="A71" s="5" t="s">
        <v>61</v>
      </c>
      <c r="B71" s="6" t="s">
        <v>82</v>
      </c>
      <c r="C71" s="18" t="s">
        <v>63</v>
      </c>
      <c r="D71" s="11"/>
      <c r="E71" s="14" t="s">
        <v>15</v>
      </c>
      <c r="F71" s="15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7"/>
      <c r="AN71" s="7"/>
      <c r="AO71" s="8">
        <v>32.25</v>
      </c>
      <c r="AP71" s="16">
        <f t="shared" si="39"/>
        <v>32.25</v>
      </c>
      <c r="AQ71" s="6"/>
    </row>
    <row r="72" spans="1:43" hidden="1" outlineLevel="1" x14ac:dyDescent="0.25">
      <c r="B72" s="6"/>
      <c r="C72" s="18" t="s">
        <v>63</v>
      </c>
      <c r="D72" s="11"/>
      <c r="E72" s="14"/>
      <c r="F72" s="15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/>
      <c r="AO72" s="8"/>
      <c r="AP72" s="16">
        <f t="shared" si="39"/>
        <v>0</v>
      </c>
      <c r="AQ72" s="6"/>
    </row>
    <row r="73" spans="1:43" hidden="1" outlineLevel="1" x14ac:dyDescent="0.25">
      <c r="B73" s="6"/>
      <c r="C73" s="18" t="s">
        <v>63</v>
      </c>
      <c r="D73" s="11"/>
      <c r="E73" s="14"/>
      <c r="F73" s="15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7"/>
      <c r="AN73" s="7"/>
      <c r="AO73" s="8"/>
      <c r="AP73" s="16">
        <f t="shared" si="39"/>
        <v>0</v>
      </c>
      <c r="AQ73" s="6"/>
    </row>
    <row r="74" spans="1:43" outlineLevel="1" x14ac:dyDescent="0.25">
      <c r="A74" s="5" t="s">
        <v>61</v>
      </c>
      <c r="B74" s="6" t="s">
        <v>82</v>
      </c>
      <c r="C74" s="18" t="s">
        <v>63</v>
      </c>
      <c r="D74" s="12"/>
      <c r="E74" s="12" t="s">
        <v>29</v>
      </c>
      <c r="F74" s="41"/>
      <c r="G74" s="42">
        <f>SUM(G75:G77)</f>
        <v>0</v>
      </c>
      <c r="H74" s="42"/>
      <c r="I74" s="42">
        <f t="shared" ref="I74:AO74" si="47">SUM(I75:I77)</f>
        <v>13</v>
      </c>
      <c r="J74" s="42">
        <f t="shared" si="47"/>
        <v>0</v>
      </c>
      <c r="K74" s="42">
        <f t="shared" si="47"/>
        <v>0</v>
      </c>
      <c r="L74" s="42">
        <f t="shared" si="47"/>
        <v>0</v>
      </c>
      <c r="M74" s="42">
        <f t="shared" si="47"/>
        <v>0</v>
      </c>
      <c r="N74" s="42">
        <f t="shared" si="47"/>
        <v>0</v>
      </c>
      <c r="O74" s="42">
        <f t="shared" si="47"/>
        <v>0</v>
      </c>
      <c r="P74" s="42">
        <f t="shared" si="47"/>
        <v>0</v>
      </c>
      <c r="Q74" s="42">
        <f t="shared" si="47"/>
        <v>0</v>
      </c>
      <c r="R74" s="42">
        <f t="shared" si="47"/>
        <v>83</v>
      </c>
      <c r="S74" s="42">
        <f t="shared" si="47"/>
        <v>0</v>
      </c>
      <c r="T74" s="42">
        <f t="shared" si="47"/>
        <v>0</v>
      </c>
      <c r="U74" s="42">
        <f t="shared" si="47"/>
        <v>0</v>
      </c>
      <c r="V74" s="42">
        <f t="shared" si="47"/>
        <v>0</v>
      </c>
      <c r="W74" s="42">
        <f t="shared" si="47"/>
        <v>0</v>
      </c>
      <c r="X74" s="42">
        <f t="shared" si="47"/>
        <v>0</v>
      </c>
      <c r="Y74" s="42">
        <f t="shared" si="47"/>
        <v>0</v>
      </c>
      <c r="Z74" s="42">
        <f t="shared" si="47"/>
        <v>0</v>
      </c>
      <c r="AA74" s="42">
        <f t="shared" si="47"/>
        <v>0</v>
      </c>
      <c r="AB74" s="42">
        <f t="shared" si="47"/>
        <v>0</v>
      </c>
      <c r="AC74" s="42">
        <f t="shared" si="47"/>
        <v>0</v>
      </c>
      <c r="AD74" s="42">
        <f t="shared" si="47"/>
        <v>0</v>
      </c>
      <c r="AE74" s="42">
        <f t="shared" si="47"/>
        <v>0</v>
      </c>
      <c r="AF74" s="42">
        <f t="shared" si="47"/>
        <v>0</v>
      </c>
      <c r="AG74" s="42">
        <f t="shared" si="47"/>
        <v>0</v>
      </c>
      <c r="AH74" s="42">
        <f t="shared" si="47"/>
        <v>0</v>
      </c>
      <c r="AI74" s="42">
        <f t="shared" si="47"/>
        <v>0</v>
      </c>
      <c r="AJ74" s="42">
        <f t="shared" si="47"/>
        <v>11</v>
      </c>
      <c r="AK74" s="42">
        <f t="shared" si="47"/>
        <v>0</v>
      </c>
      <c r="AL74" s="42">
        <f t="shared" si="47"/>
        <v>0</v>
      </c>
      <c r="AM74" s="42">
        <f t="shared" si="47"/>
        <v>0</v>
      </c>
      <c r="AN74" s="42">
        <f t="shared" si="47"/>
        <v>0</v>
      </c>
      <c r="AO74" s="42">
        <f t="shared" si="47"/>
        <v>0</v>
      </c>
      <c r="AP74" s="43">
        <f t="shared" si="39"/>
        <v>107</v>
      </c>
      <c r="AQ74" s="6"/>
    </row>
    <row r="75" spans="1:43" outlineLevel="1" x14ac:dyDescent="0.25">
      <c r="A75" s="5" t="s">
        <v>61</v>
      </c>
      <c r="B75" s="6" t="s">
        <v>82</v>
      </c>
      <c r="C75" s="18" t="s">
        <v>63</v>
      </c>
      <c r="D75" s="11"/>
      <c r="E75" s="14" t="s">
        <v>5</v>
      </c>
      <c r="F75" s="15"/>
      <c r="G75" s="7"/>
      <c r="H75" s="7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/>
      <c r="AO75" s="7"/>
      <c r="AP75" s="16">
        <f t="shared" si="39"/>
        <v>0</v>
      </c>
      <c r="AQ75" s="6"/>
    </row>
    <row r="76" spans="1:43" outlineLevel="1" x14ac:dyDescent="0.25">
      <c r="A76" s="5" t="s">
        <v>61</v>
      </c>
      <c r="B76" s="6" t="s">
        <v>82</v>
      </c>
      <c r="C76" s="18" t="s">
        <v>63</v>
      </c>
      <c r="D76" s="11"/>
      <c r="E76" s="14" t="s">
        <v>20</v>
      </c>
      <c r="F76" s="15"/>
      <c r="G76" s="7"/>
      <c r="H76" s="7"/>
      <c r="I76" s="7">
        <v>13</v>
      </c>
      <c r="J76" s="7"/>
      <c r="K76" s="7"/>
      <c r="L76" s="7"/>
      <c r="M76" s="7"/>
      <c r="N76" s="7"/>
      <c r="O76" s="7"/>
      <c r="P76" s="7"/>
      <c r="Q76" s="7"/>
      <c r="R76" s="7">
        <v>83</v>
      </c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8">
        <v>11</v>
      </c>
      <c r="AK76" s="8"/>
      <c r="AL76" s="8"/>
      <c r="AM76" s="8"/>
      <c r="AN76" s="8"/>
      <c r="AO76" s="7"/>
      <c r="AP76" s="16">
        <f t="shared" si="39"/>
        <v>107</v>
      </c>
      <c r="AQ76" s="6"/>
    </row>
    <row r="77" spans="1:43" hidden="1" outlineLevel="1" x14ac:dyDescent="0.25">
      <c r="B77" s="6"/>
      <c r="C77" s="18" t="s">
        <v>63</v>
      </c>
      <c r="D77" s="11"/>
      <c r="E77" s="17"/>
      <c r="F77" s="13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7"/>
      <c r="AN77" s="7"/>
      <c r="AO77" s="7"/>
      <c r="AP77" s="7">
        <f t="shared" si="39"/>
        <v>0</v>
      </c>
      <c r="AQ77" s="6"/>
    </row>
    <row r="78" spans="1:43" outlineLevel="1" x14ac:dyDescent="0.25">
      <c r="A78" s="5" t="s">
        <v>61</v>
      </c>
      <c r="B78" s="6" t="s">
        <v>82</v>
      </c>
      <c r="C78" s="18" t="s">
        <v>63</v>
      </c>
      <c r="D78" s="12"/>
      <c r="E78" s="12" t="s">
        <v>26</v>
      </c>
      <c r="F78" s="41"/>
      <c r="G78" s="42">
        <f>SUM(G79:G83)</f>
        <v>0</v>
      </c>
      <c r="H78" s="42"/>
      <c r="I78" s="42">
        <f t="shared" ref="I78:AO78" si="48">SUM(I79:I83)</f>
        <v>0</v>
      </c>
      <c r="J78" s="42">
        <f t="shared" si="48"/>
        <v>0</v>
      </c>
      <c r="K78" s="42">
        <f t="shared" si="48"/>
        <v>0</v>
      </c>
      <c r="L78" s="42">
        <f t="shared" si="48"/>
        <v>0</v>
      </c>
      <c r="M78" s="42">
        <f t="shared" si="48"/>
        <v>0</v>
      </c>
      <c r="N78" s="42">
        <f t="shared" si="48"/>
        <v>0</v>
      </c>
      <c r="O78" s="42">
        <f t="shared" si="48"/>
        <v>0</v>
      </c>
      <c r="P78" s="42">
        <f t="shared" si="48"/>
        <v>0</v>
      </c>
      <c r="Q78" s="42">
        <f t="shared" si="48"/>
        <v>0</v>
      </c>
      <c r="R78" s="42">
        <f t="shared" si="48"/>
        <v>1</v>
      </c>
      <c r="S78" s="42">
        <f t="shared" si="48"/>
        <v>0</v>
      </c>
      <c r="T78" s="42">
        <f t="shared" si="48"/>
        <v>0</v>
      </c>
      <c r="U78" s="42">
        <f t="shared" si="48"/>
        <v>0</v>
      </c>
      <c r="V78" s="42">
        <f t="shared" si="48"/>
        <v>0</v>
      </c>
      <c r="W78" s="42">
        <f t="shared" si="48"/>
        <v>0</v>
      </c>
      <c r="X78" s="42">
        <f t="shared" si="48"/>
        <v>0</v>
      </c>
      <c r="Y78" s="42">
        <f t="shared" si="48"/>
        <v>0</v>
      </c>
      <c r="Z78" s="42">
        <f t="shared" si="48"/>
        <v>0</v>
      </c>
      <c r="AA78" s="42">
        <f t="shared" si="48"/>
        <v>0</v>
      </c>
      <c r="AB78" s="42">
        <f t="shared" si="48"/>
        <v>2</v>
      </c>
      <c r="AC78" s="42">
        <f t="shared" si="48"/>
        <v>4</v>
      </c>
      <c r="AD78" s="42">
        <f t="shared" si="48"/>
        <v>0</v>
      </c>
      <c r="AE78" s="42">
        <f t="shared" si="48"/>
        <v>0</v>
      </c>
      <c r="AF78" s="42">
        <f t="shared" si="48"/>
        <v>0</v>
      </c>
      <c r="AG78" s="42">
        <f t="shared" si="48"/>
        <v>0</v>
      </c>
      <c r="AH78" s="42">
        <f t="shared" si="48"/>
        <v>0</v>
      </c>
      <c r="AI78" s="42">
        <f t="shared" si="48"/>
        <v>0</v>
      </c>
      <c r="AJ78" s="42">
        <f t="shared" si="48"/>
        <v>0</v>
      </c>
      <c r="AK78" s="42">
        <f t="shared" si="48"/>
        <v>0</v>
      </c>
      <c r="AL78" s="42">
        <f t="shared" si="48"/>
        <v>0</v>
      </c>
      <c r="AM78" s="42">
        <f t="shared" si="48"/>
        <v>0</v>
      </c>
      <c r="AN78" s="42">
        <f t="shared" si="48"/>
        <v>0</v>
      </c>
      <c r="AO78" s="42">
        <f t="shared" si="48"/>
        <v>0</v>
      </c>
      <c r="AP78" s="43">
        <f t="shared" si="39"/>
        <v>7</v>
      </c>
      <c r="AQ78" s="6"/>
    </row>
    <row r="79" spans="1:43" outlineLevel="1" x14ac:dyDescent="0.25">
      <c r="A79" s="5" t="s">
        <v>61</v>
      </c>
      <c r="B79" s="6" t="s">
        <v>82</v>
      </c>
      <c r="C79" s="18" t="s">
        <v>63</v>
      </c>
      <c r="D79" s="11"/>
      <c r="E79" s="14" t="s">
        <v>19</v>
      </c>
      <c r="F79" s="15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8">
        <v>2</v>
      </c>
      <c r="AC79" s="7"/>
      <c r="AD79" s="7"/>
      <c r="AE79" s="7"/>
      <c r="AF79" s="7"/>
      <c r="AG79" s="7"/>
      <c r="AH79" s="7"/>
      <c r="AI79" s="7"/>
      <c r="AJ79" s="7"/>
      <c r="AK79" s="7"/>
      <c r="AL79" s="7"/>
      <c r="AM79" s="7"/>
      <c r="AN79" s="7"/>
      <c r="AO79" s="7"/>
      <c r="AP79" s="16">
        <f t="shared" si="39"/>
        <v>2</v>
      </c>
      <c r="AQ79" s="6"/>
    </row>
    <row r="80" spans="1:43" outlineLevel="1" x14ac:dyDescent="0.25">
      <c r="A80" s="5" t="s">
        <v>61</v>
      </c>
      <c r="B80" s="6" t="s">
        <v>82</v>
      </c>
      <c r="C80" s="18" t="s">
        <v>63</v>
      </c>
      <c r="D80" s="11"/>
      <c r="E80" s="14" t="s">
        <v>18</v>
      </c>
      <c r="F80" s="15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8">
        <v>4</v>
      </c>
      <c r="AD80" s="7"/>
      <c r="AE80" s="7"/>
      <c r="AF80" s="7"/>
      <c r="AG80" s="7"/>
      <c r="AH80" s="7"/>
      <c r="AI80" s="7"/>
      <c r="AJ80" s="7"/>
      <c r="AK80" s="7"/>
      <c r="AL80" s="7"/>
      <c r="AM80" s="7"/>
      <c r="AN80" s="7"/>
      <c r="AO80" s="7"/>
      <c r="AP80" s="16">
        <f t="shared" si="39"/>
        <v>4</v>
      </c>
      <c r="AQ80" s="6"/>
    </row>
    <row r="81" spans="1:43" outlineLevel="1" x14ac:dyDescent="0.25">
      <c r="A81" s="5" t="s">
        <v>61</v>
      </c>
      <c r="B81" s="6" t="s">
        <v>82</v>
      </c>
      <c r="C81" s="18" t="s">
        <v>63</v>
      </c>
      <c r="D81" s="11"/>
      <c r="E81" s="14" t="s">
        <v>77</v>
      </c>
      <c r="F81" s="15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>
        <v>1</v>
      </c>
      <c r="S81" s="7"/>
      <c r="T81" s="7"/>
      <c r="U81" s="7"/>
      <c r="V81" s="7"/>
      <c r="W81" s="7"/>
      <c r="X81" s="7"/>
      <c r="Y81" s="7"/>
      <c r="Z81" s="7"/>
      <c r="AA81" s="7"/>
      <c r="AB81" s="7"/>
      <c r="AC81" s="8"/>
      <c r="AD81" s="7"/>
      <c r="AE81" s="7"/>
      <c r="AF81" s="7"/>
      <c r="AG81" s="7"/>
      <c r="AH81" s="7"/>
      <c r="AI81" s="7"/>
      <c r="AJ81" s="7"/>
      <c r="AK81" s="7"/>
      <c r="AL81" s="7"/>
      <c r="AM81" s="7"/>
      <c r="AN81" s="7"/>
      <c r="AO81" s="7"/>
      <c r="AP81" s="16">
        <f t="shared" si="39"/>
        <v>1</v>
      </c>
      <c r="AQ81" s="6"/>
    </row>
    <row r="82" spans="1:43" hidden="1" outlineLevel="1" x14ac:dyDescent="0.25">
      <c r="B82" s="6"/>
      <c r="C82" s="18" t="s">
        <v>63</v>
      </c>
      <c r="D82" s="11"/>
      <c r="E82" s="14"/>
      <c r="F82" s="15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8"/>
      <c r="AD82" s="7"/>
      <c r="AE82" s="7"/>
      <c r="AF82" s="7"/>
      <c r="AG82" s="7"/>
      <c r="AH82" s="7"/>
      <c r="AI82" s="7"/>
      <c r="AJ82" s="7"/>
      <c r="AK82" s="7"/>
      <c r="AL82" s="7"/>
      <c r="AM82" s="7"/>
      <c r="AN82" s="7"/>
      <c r="AO82" s="7"/>
      <c r="AP82" s="16">
        <f t="shared" si="39"/>
        <v>0</v>
      </c>
      <c r="AQ82" s="6"/>
    </row>
    <row r="83" spans="1:43" hidden="1" outlineLevel="1" x14ac:dyDescent="0.25">
      <c r="B83" s="6"/>
      <c r="C83" s="18" t="s">
        <v>63</v>
      </c>
      <c r="D83" s="11"/>
      <c r="E83" s="14"/>
      <c r="F83" s="15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8"/>
      <c r="AD83" s="7"/>
      <c r="AE83" s="7"/>
      <c r="AF83" s="7"/>
      <c r="AG83" s="7"/>
      <c r="AH83" s="7"/>
      <c r="AI83" s="7"/>
      <c r="AJ83" s="7"/>
      <c r="AK83" s="7"/>
      <c r="AL83" s="7"/>
      <c r="AM83" s="7"/>
      <c r="AN83" s="7"/>
      <c r="AO83" s="7"/>
      <c r="AP83" s="16">
        <f t="shared" si="39"/>
        <v>0</v>
      </c>
      <c r="AQ83" s="6"/>
    </row>
    <row r="84" spans="1:43" outlineLevel="1" x14ac:dyDescent="0.25">
      <c r="A84" s="5" t="s">
        <v>61</v>
      </c>
      <c r="B84" s="6" t="s">
        <v>82</v>
      </c>
      <c r="C84" s="18" t="s">
        <v>63</v>
      </c>
      <c r="D84" s="12"/>
      <c r="E84" s="12" t="s">
        <v>27</v>
      </c>
      <c r="F84" s="41"/>
      <c r="G84" s="42">
        <f>SUM(G85:G89)</f>
        <v>0</v>
      </c>
      <c r="H84" s="42"/>
      <c r="I84" s="42">
        <f t="shared" ref="I84:AO84" si="49">SUM(I85:I89)</f>
        <v>0</v>
      </c>
      <c r="J84" s="42">
        <f t="shared" si="49"/>
        <v>0</v>
      </c>
      <c r="K84" s="42">
        <f t="shared" si="49"/>
        <v>0</v>
      </c>
      <c r="L84" s="42">
        <f t="shared" si="49"/>
        <v>0</v>
      </c>
      <c r="M84" s="42">
        <f t="shared" si="49"/>
        <v>0</v>
      </c>
      <c r="N84" s="42">
        <f t="shared" si="49"/>
        <v>0</v>
      </c>
      <c r="O84" s="42">
        <f t="shared" si="49"/>
        <v>0</v>
      </c>
      <c r="P84" s="42">
        <f t="shared" si="49"/>
        <v>0</v>
      </c>
      <c r="Q84" s="42">
        <f t="shared" si="49"/>
        <v>0</v>
      </c>
      <c r="R84" s="42">
        <f t="shared" si="49"/>
        <v>0</v>
      </c>
      <c r="S84" s="42">
        <f t="shared" si="49"/>
        <v>0</v>
      </c>
      <c r="T84" s="42">
        <f t="shared" si="49"/>
        <v>0</v>
      </c>
      <c r="U84" s="42">
        <f t="shared" si="49"/>
        <v>0</v>
      </c>
      <c r="V84" s="42">
        <f t="shared" si="49"/>
        <v>0</v>
      </c>
      <c r="W84" s="42">
        <f t="shared" si="49"/>
        <v>0</v>
      </c>
      <c r="X84" s="42">
        <f t="shared" si="49"/>
        <v>0</v>
      </c>
      <c r="Y84" s="42">
        <f t="shared" si="49"/>
        <v>0</v>
      </c>
      <c r="Z84" s="42">
        <f t="shared" si="49"/>
        <v>0</v>
      </c>
      <c r="AA84" s="42">
        <f t="shared" si="49"/>
        <v>0</v>
      </c>
      <c r="AB84" s="42">
        <f t="shared" si="49"/>
        <v>0</v>
      </c>
      <c r="AC84" s="42">
        <f t="shared" si="49"/>
        <v>0</v>
      </c>
      <c r="AD84" s="42">
        <f t="shared" si="49"/>
        <v>0</v>
      </c>
      <c r="AE84" s="42">
        <f t="shared" si="49"/>
        <v>0</v>
      </c>
      <c r="AF84" s="42">
        <f t="shared" si="49"/>
        <v>0</v>
      </c>
      <c r="AG84" s="42">
        <f t="shared" si="49"/>
        <v>0</v>
      </c>
      <c r="AH84" s="42">
        <f t="shared" si="49"/>
        <v>0</v>
      </c>
      <c r="AI84" s="42">
        <f t="shared" si="49"/>
        <v>0</v>
      </c>
      <c r="AJ84" s="42">
        <f t="shared" si="49"/>
        <v>0</v>
      </c>
      <c r="AK84" s="42">
        <f t="shared" si="49"/>
        <v>0</v>
      </c>
      <c r="AL84" s="42">
        <f t="shared" si="49"/>
        <v>0</v>
      </c>
      <c r="AM84" s="42">
        <f t="shared" si="49"/>
        <v>0</v>
      </c>
      <c r="AN84" s="42">
        <f t="shared" si="49"/>
        <v>0</v>
      </c>
      <c r="AO84" s="42">
        <f t="shared" si="49"/>
        <v>0</v>
      </c>
      <c r="AP84" s="43">
        <f t="shared" si="39"/>
        <v>0</v>
      </c>
      <c r="AQ84" s="6"/>
    </row>
    <row r="85" spans="1:43" hidden="1" outlineLevel="1" x14ac:dyDescent="0.25">
      <c r="B85" s="6" t="s">
        <v>82</v>
      </c>
      <c r="C85" s="18" t="s">
        <v>63</v>
      </c>
      <c r="D85" s="11"/>
      <c r="E85" s="14" t="s">
        <v>16</v>
      </c>
      <c r="F85" s="15"/>
      <c r="G85" s="7"/>
      <c r="H85" s="7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7"/>
      <c r="AB85" s="7"/>
      <c r="AC85" s="8"/>
      <c r="AD85" s="7"/>
      <c r="AE85" s="7"/>
      <c r="AF85" s="7"/>
      <c r="AG85" s="7"/>
      <c r="AH85" s="7"/>
      <c r="AI85" s="7"/>
      <c r="AJ85" s="7"/>
      <c r="AK85" s="7"/>
      <c r="AL85" s="7"/>
      <c r="AM85" s="7"/>
      <c r="AN85" s="7"/>
      <c r="AO85" s="7"/>
      <c r="AP85" s="16">
        <f t="shared" si="39"/>
        <v>0</v>
      </c>
      <c r="AQ85" s="6"/>
    </row>
    <row r="86" spans="1:43" hidden="1" outlineLevel="1" x14ac:dyDescent="0.25">
      <c r="B86" s="6"/>
      <c r="C86" s="18" t="s">
        <v>63</v>
      </c>
      <c r="D86" s="11"/>
      <c r="E86" s="14"/>
      <c r="F86" s="15"/>
      <c r="G86" s="7"/>
      <c r="H86" s="7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7"/>
      <c r="AB86" s="7"/>
      <c r="AC86" s="8"/>
      <c r="AD86" s="7"/>
      <c r="AE86" s="7"/>
      <c r="AF86" s="7"/>
      <c r="AG86" s="7"/>
      <c r="AH86" s="7"/>
      <c r="AI86" s="7"/>
      <c r="AJ86" s="7"/>
      <c r="AK86" s="7"/>
      <c r="AL86" s="7"/>
      <c r="AM86" s="7"/>
      <c r="AN86" s="7"/>
      <c r="AO86" s="7"/>
      <c r="AP86" s="16">
        <f t="shared" si="39"/>
        <v>0</v>
      </c>
      <c r="AQ86" s="6"/>
    </row>
    <row r="87" spans="1:43" hidden="1" outlineLevel="1" x14ac:dyDescent="0.25">
      <c r="B87" s="6"/>
      <c r="C87" s="18" t="s">
        <v>63</v>
      </c>
      <c r="D87" s="11"/>
      <c r="E87" s="14"/>
      <c r="F87" s="15"/>
      <c r="G87" s="7"/>
      <c r="H87" s="7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7"/>
      <c r="AB87" s="7"/>
      <c r="AC87" s="8"/>
      <c r="AD87" s="7"/>
      <c r="AE87" s="7"/>
      <c r="AF87" s="7"/>
      <c r="AG87" s="7"/>
      <c r="AH87" s="7"/>
      <c r="AI87" s="7"/>
      <c r="AJ87" s="7"/>
      <c r="AK87" s="7"/>
      <c r="AL87" s="7"/>
      <c r="AM87" s="7"/>
      <c r="AN87" s="7"/>
      <c r="AO87" s="7"/>
      <c r="AP87" s="16">
        <f t="shared" si="39"/>
        <v>0</v>
      </c>
      <c r="AQ87" s="6"/>
    </row>
    <row r="88" spans="1:43" hidden="1" outlineLevel="1" x14ac:dyDescent="0.25">
      <c r="B88" s="6"/>
      <c r="C88" s="18" t="s">
        <v>63</v>
      </c>
      <c r="D88" s="11"/>
      <c r="E88" s="14"/>
      <c r="F88" s="15"/>
      <c r="G88" s="7"/>
      <c r="H88" s="7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7"/>
      <c r="AB88" s="7"/>
      <c r="AC88" s="8"/>
      <c r="AD88" s="7"/>
      <c r="AE88" s="7"/>
      <c r="AF88" s="7"/>
      <c r="AG88" s="7"/>
      <c r="AH88" s="7"/>
      <c r="AI88" s="7"/>
      <c r="AJ88" s="7"/>
      <c r="AK88" s="7"/>
      <c r="AL88" s="7"/>
      <c r="AM88" s="7"/>
      <c r="AN88" s="7"/>
      <c r="AO88" s="7"/>
      <c r="AP88" s="16">
        <f t="shared" si="39"/>
        <v>0</v>
      </c>
      <c r="AQ88" s="6"/>
    </row>
    <row r="89" spans="1:43" hidden="1" outlineLevel="1" x14ac:dyDescent="0.25">
      <c r="B89" s="6"/>
      <c r="C89" s="18" t="s">
        <v>63</v>
      </c>
      <c r="D89" s="11"/>
      <c r="E89" s="17"/>
      <c r="F89" s="13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7"/>
      <c r="AN89" s="7"/>
      <c r="AO89" s="7"/>
      <c r="AP89" s="7">
        <f t="shared" si="39"/>
        <v>0</v>
      </c>
      <c r="AQ89" s="6"/>
    </row>
    <row r="90" spans="1:43" outlineLevel="1" x14ac:dyDescent="0.25">
      <c r="A90" s="5" t="s">
        <v>61</v>
      </c>
      <c r="B90" s="6" t="s">
        <v>82</v>
      </c>
      <c r="C90" s="18" t="s">
        <v>63</v>
      </c>
      <c r="D90" s="12"/>
      <c r="E90" s="12" t="s">
        <v>28</v>
      </c>
      <c r="F90" s="41"/>
      <c r="G90" s="42">
        <f>SUM(G91:G112)</f>
        <v>0</v>
      </c>
      <c r="H90" s="42"/>
      <c r="I90" s="42">
        <f t="shared" ref="I90:AO90" si="50">SUM(I91:I112)</f>
        <v>62</v>
      </c>
      <c r="J90" s="42">
        <f t="shared" si="50"/>
        <v>45</v>
      </c>
      <c r="K90" s="42">
        <f t="shared" si="50"/>
        <v>0</v>
      </c>
      <c r="L90" s="42">
        <f t="shared" si="50"/>
        <v>0</v>
      </c>
      <c r="M90" s="42">
        <f t="shared" si="50"/>
        <v>0</v>
      </c>
      <c r="N90" s="42">
        <f t="shared" si="50"/>
        <v>0</v>
      </c>
      <c r="O90" s="42">
        <f t="shared" si="50"/>
        <v>0</v>
      </c>
      <c r="P90" s="42">
        <f t="shared" si="50"/>
        <v>0</v>
      </c>
      <c r="Q90" s="42">
        <f t="shared" si="50"/>
        <v>0</v>
      </c>
      <c r="R90" s="42">
        <f t="shared" si="50"/>
        <v>0</v>
      </c>
      <c r="S90" s="42">
        <f t="shared" si="50"/>
        <v>0</v>
      </c>
      <c r="T90" s="42">
        <f t="shared" si="50"/>
        <v>0</v>
      </c>
      <c r="U90" s="42">
        <f t="shared" si="50"/>
        <v>30</v>
      </c>
      <c r="V90" s="42">
        <f t="shared" si="50"/>
        <v>0</v>
      </c>
      <c r="W90" s="42">
        <f t="shared" si="50"/>
        <v>0</v>
      </c>
      <c r="X90" s="42">
        <f t="shared" si="50"/>
        <v>220</v>
      </c>
      <c r="Y90" s="42">
        <f t="shared" si="50"/>
        <v>45</v>
      </c>
      <c r="Z90" s="42">
        <f t="shared" si="50"/>
        <v>0</v>
      </c>
      <c r="AA90" s="42">
        <f t="shared" si="50"/>
        <v>0</v>
      </c>
      <c r="AB90" s="42">
        <f t="shared" si="50"/>
        <v>60</v>
      </c>
      <c r="AC90" s="42">
        <f t="shared" si="50"/>
        <v>0</v>
      </c>
      <c r="AD90" s="42">
        <f t="shared" si="50"/>
        <v>0</v>
      </c>
      <c r="AE90" s="42">
        <f t="shared" si="50"/>
        <v>0</v>
      </c>
      <c r="AF90" s="42">
        <f t="shared" si="50"/>
        <v>75</v>
      </c>
      <c r="AG90" s="42">
        <f t="shared" si="50"/>
        <v>0</v>
      </c>
      <c r="AH90" s="42">
        <f t="shared" si="50"/>
        <v>0</v>
      </c>
      <c r="AI90" s="42">
        <f t="shared" si="50"/>
        <v>30</v>
      </c>
      <c r="AJ90" s="42">
        <f t="shared" si="50"/>
        <v>0</v>
      </c>
      <c r="AK90" s="42">
        <f t="shared" si="50"/>
        <v>120</v>
      </c>
      <c r="AL90" s="42">
        <f t="shared" si="50"/>
        <v>0</v>
      </c>
      <c r="AM90" s="42">
        <f t="shared" si="50"/>
        <v>0</v>
      </c>
      <c r="AN90" s="42">
        <f t="shared" si="50"/>
        <v>0</v>
      </c>
      <c r="AO90" s="42">
        <f t="shared" si="50"/>
        <v>0</v>
      </c>
      <c r="AP90" s="43">
        <f t="shared" si="39"/>
        <v>687</v>
      </c>
      <c r="AQ90" s="6"/>
    </row>
    <row r="91" spans="1:43" outlineLevel="1" x14ac:dyDescent="0.25">
      <c r="A91" s="5" t="s">
        <v>61</v>
      </c>
      <c r="B91" s="6" t="s">
        <v>82</v>
      </c>
      <c r="C91" s="18" t="s">
        <v>63</v>
      </c>
      <c r="D91" s="11"/>
      <c r="E91" s="17" t="s">
        <v>72</v>
      </c>
      <c r="F91" s="13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  <c r="AF91" s="7"/>
      <c r="AG91" s="7"/>
      <c r="AH91" s="7"/>
      <c r="AI91" s="7"/>
      <c r="AJ91" s="7"/>
      <c r="AK91" s="7">
        <v>10</v>
      </c>
      <c r="AL91" s="7"/>
      <c r="AM91" s="7"/>
      <c r="AN91" s="7"/>
      <c r="AO91" s="7"/>
      <c r="AP91" s="7">
        <f t="shared" si="39"/>
        <v>10</v>
      </c>
      <c r="AQ91" s="6"/>
    </row>
    <row r="92" spans="1:43" hidden="1" outlineLevel="1" x14ac:dyDescent="0.25">
      <c r="B92" s="6" t="s">
        <v>82</v>
      </c>
      <c r="C92" s="18"/>
      <c r="D92" s="11"/>
      <c r="E92" s="17" t="s">
        <v>95</v>
      </c>
      <c r="F92" s="13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  <c r="AF92" s="7"/>
      <c r="AG92" s="7"/>
      <c r="AH92" s="7"/>
      <c r="AI92" s="7"/>
      <c r="AJ92" s="7"/>
      <c r="AK92" s="7"/>
      <c r="AL92" s="7"/>
      <c r="AM92" s="7"/>
      <c r="AN92" s="7"/>
      <c r="AO92" s="7"/>
      <c r="AP92" s="7">
        <f t="shared" si="39"/>
        <v>0</v>
      </c>
      <c r="AQ92" s="6"/>
    </row>
    <row r="93" spans="1:43" hidden="1" outlineLevel="1" x14ac:dyDescent="0.25">
      <c r="B93" s="6" t="s">
        <v>82</v>
      </c>
      <c r="C93" s="18" t="s">
        <v>63</v>
      </c>
      <c r="D93" s="11"/>
      <c r="E93" s="17" t="s">
        <v>90</v>
      </c>
      <c r="F93" s="13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  <c r="AF93" s="7">
        <v>75</v>
      </c>
      <c r="AG93" s="7"/>
      <c r="AH93" s="7"/>
      <c r="AI93" s="7"/>
      <c r="AJ93" s="7"/>
      <c r="AK93" s="7"/>
      <c r="AL93" s="7"/>
      <c r="AM93" s="7"/>
      <c r="AN93" s="7"/>
      <c r="AO93" s="7"/>
      <c r="AP93" s="7">
        <f t="shared" si="39"/>
        <v>75</v>
      </c>
      <c r="AQ93" s="6"/>
    </row>
    <row r="94" spans="1:43" outlineLevel="1" x14ac:dyDescent="0.25">
      <c r="A94" s="5" t="s">
        <v>61</v>
      </c>
      <c r="B94" s="6" t="s">
        <v>82</v>
      </c>
      <c r="C94" s="18" t="s">
        <v>63</v>
      </c>
      <c r="D94" s="11"/>
      <c r="E94" s="17" t="s">
        <v>91</v>
      </c>
      <c r="F94" s="13"/>
      <c r="G94" s="7"/>
      <c r="H94" s="7"/>
      <c r="I94" s="7">
        <v>62</v>
      </c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>
        <v>100</v>
      </c>
      <c r="Y94" s="7"/>
      <c r="Z94" s="7"/>
      <c r="AA94" s="7"/>
      <c r="AB94" s="7"/>
      <c r="AC94" s="7"/>
      <c r="AD94" s="7"/>
      <c r="AE94" s="7"/>
      <c r="AF94" s="7"/>
      <c r="AG94" s="7"/>
      <c r="AH94" s="7"/>
      <c r="AI94" s="7"/>
      <c r="AJ94" s="7"/>
      <c r="AK94" s="7">
        <v>110</v>
      </c>
      <c r="AL94" s="7"/>
      <c r="AM94" s="7"/>
      <c r="AN94" s="7"/>
      <c r="AO94" s="7"/>
      <c r="AP94" s="7">
        <f t="shared" si="39"/>
        <v>272</v>
      </c>
      <c r="AQ94" s="6"/>
    </row>
    <row r="95" spans="1:43" outlineLevel="1" x14ac:dyDescent="0.25">
      <c r="A95" s="5" t="s">
        <v>61</v>
      </c>
      <c r="B95" s="6" t="s">
        <v>82</v>
      </c>
      <c r="C95" s="18"/>
      <c r="D95" s="11"/>
      <c r="E95" s="17" t="s">
        <v>99</v>
      </c>
      <c r="F95" s="13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>
        <v>120</v>
      </c>
      <c r="Y95" s="7"/>
      <c r="Z95" s="7"/>
      <c r="AA95" s="7"/>
      <c r="AB95" s="7"/>
      <c r="AC95" s="7"/>
      <c r="AD95" s="7"/>
      <c r="AE95" s="7"/>
      <c r="AF95" s="7"/>
      <c r="AG95" s="7"/>
      <c r="AH95" s="7"/>
      <c r="AI95" s="7"/>
      <c r="AJ95" s="7"/>
      <c r="AK95" s="7"/>
      <c r="AL95" s="7"/>
      <c r="AM95" s="7"/>
      <c r="AN95" s="7"/>
      <c r="AO95" s="7"/>
      <c r="AP95" s="7">
        <f t="shared" si="39"/>
        <v>120</v>
      </c>
      <c r="AQ95" s="6"/>
    </row>
    <row r="96" spans="1:43" outlineLevel="1" x14ac:dyDescent="0.25">
      <c r="A96" s="5" t="s">
        <v>61</v>
      </c>
      <c r="B96" s="6" t="s">
        <v>82</v>
      </c>
      <c r="C96" s="18" t="s">
        <v>63</v>
      </c>
      <c r="D96" s="11"/>
      <c r="E96" s="17" t="s">
        <v>73</v>
      </c>
      <c r="F96" s="13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>
        <v>20</v>
      </c>
      <c r="V96" s="7"/>
      <c r="W96" s="7"/>
      <c r="X96" s="7"/>
      <c r="Y96" s="7"/>
      <c r="Z96" s="7"/>
      <c r="AA96" s="7"/>
      <c r="AB96" s="7"/>
      <c r="AC96" s="7"/>
      <c r="AD96" s="7"/>
      <c r="AE96" s="7"/>
      <c r="AF96" s="7"/>
      <c r="AG96" s="7"/>
      <c r="AH96" s="7"/>
      <c r="AI96" s="7">
        <v>20</v>
      </c>
      <c r="AJ96" s="7"/>
      <c r="AK96" s="7"/>
      <c r="AL96" s="7"/>
      <c r="AM96" s="7"/>
      <c r="AN96" s="7"/>
      <c r="AO96" s="7"/>
      <c r="AP96" s="7">
        <f t="shared" si="39"/>
        <v>40</v>
      </c>
      <c r="AQ96" s="6"/>
    </row>
    <row r="97" spans="1:43" hidden="1" outlineLevel="1" x14ac:dyDescent="0.25">
      <c r="B97" s="6" t="s">
        <v>82</v>
      </c>
      <c r="C97" s="18" t="s">
        <v>63</v>
      </c>
      <c r="D97" s="11"/>
      <c r="E97" s="17" t="s">
        <v>78</v>
      </c>
      <c r="F97" s="13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  <c r="AM97" s="7"/>
      <c r="AN97" s="7"/>
      <c r="AO97" s="7"/>
      <c r="AP97" s="7">
        <f t="shared" si="39"/>
        <v>0</v>
      </c>
      <c r="AQ97" s="6"/>
    </row>
    <row r="98" spans="1:43" outlineLevel="1" x14ac:dyDescent="0.25">
      <c r="A98" s="5" t="s">
        <v>61</v>
      </c>
      <c r="B98" s="6" t="s">
        <v>82</v>
      </c>
      <c r="C98" s="18" t="s">
        <v>63</v>
      </c>
      <c r="D98" s="11"/>
      <c r="E98" s="17" t="s">
        <v>79</v>
      </c>
      <c r="F98" s="13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>
        <v>10</v>
      </c>
      <c r="V98" s="7"/>
      <c r="W98" s="7"/>
      <c r="X98" s="7"/>
      <c r="Y98" s="7"/>
      <c r="Z98" s="7"/>
      <c r="AA98" s="7"/>
      <c r="AB98" s="7">
        <v>10</v>
      </c>
      <c r="AC98" s="7"/>
      <c r="AD98" s="7"/>
      <c r="AE98" s="7"/>
      <c r="AF98" s="7"/>
      <c r="AG98" s="7"/>
      <c r="AH98" s="7"/>
      <c r="AI98" s="7">
        <v>10</v>
      </c>
      <c r="AJ98" s="7"/>
      <c r="AK98" s="7"/>
      <c r="AL98" s="7"/>
      <c r="AM98" s="7"/>
      <c r="AN98" s="7"/>
      <c r="AO98" s="7"/>
      <c r="AP98" s="7">
        <f t="shared" si="39"/>
        <v>30</v>
      </c>
      <c r="AQ98" s="6"/>
    </row>
    <row r="99" spans="1:43" outlineLevel="1" x14ac:dyDescent="0.25">
      <c r="A99" s="5" t="s">
        <v>61</v>
      </c>
      <c r="B99" s="6" t="s">
        <v>82</v>
      </c>
      <c r="C99" s="18" t="s">
        <v>63</v>
      </c>
      <c r="D99" s="11"/>
      <c r="E99" s="17" t="s">
        <v>80</v>
      </c>
      <c r="F99" s="13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  <c r="AB99" s="7">
        <v>25</v>
      </c>
      <c r="AC99" s="7"/>
      <c r="AD99" s="7"/>
      <c r="AE99" s="7"/>
      <c r="AF99" s="7"/>
      <c r="AG99" s="7"/>
      <c r="AH99" s="7"/>
      <c r="AI99" s="7"/>
      <c r="AJ99" s="7"/>
      <c r="AK99" s="7"/>
      <c r="AL99" s="7"/>
      <c r="AM99" s="7"/>
      <c r="AN99" s="7"/>
      <c r="AO99" s="7"/>
      <c r="AP99" s="7">
        <f t="shared" si="39"/>
        <v>25</v>
      </c>
      <c r="AQ99" s="6"/>
    </row>
    <row r="100" spans="1:43" outlineLevel="1" x14ac:dyDescent="0.25">
      <c r="A100" s="5" t="s">
        <v>61</v>
      </c>
      <c r="B100" s="6" t="s">
        <v>82</v>
      </c>
      <c r="C100" s="18" t="s">
        <v>63</v>
      </c>
      <c r="D100" s="11"/>
      <c r="E100" s="17" t="s">
        <v>81</v>
      </c>
      <c r="F100" s="13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7">
        <v>25</v>
      </c>
      <c r="AC100" s="7"/>
      <c r="AD100" s="7"/>
      <c r="AE100" s="7"/>
      <c r="AF100" s="7"/>
      <c r="AG100" s="7"/>
      <c r="AH100" s="7"/>
      <c r="AI100" s="7"/>
      <c r="AJ100" s="7"/>
      <c r="AK100" s="7"/>
      <c r="AL100" s="7"/>
      <c r="AM100" s="7"/>
      <c r="AN100" s="7"/>
      <c r="AO100" s="7"/>
      <c r="AP100" s="7">
        <f t="shared" si="39"/>
        <v>25</v>
      </c>
      <c r="AQ100" s="6"/>
    </row>
    <row r="101" spans="1:43" outlineLevel="1" x14ac:dyDescent="0.25">
      <c r="A101" s="5" t="s">
        <v>61</v>
      </c>
      <c r="B101" s="6" t="s">
        <v>82</v>
      </c>
      <c r="C101" s="18" t="s">
        <v>63</v>
      </c>
      <c r="D101" s="11"/>
      <c r="E101" s="17" t="s">
        <v>86</v>
      </c>
      <c r="F101" s="13"/>
      <c r="G101" s="7"/>
      <c r="H101" s="7"/>
      <c r="I101" s="7"/>
      <c r="J101" s="7">
        <v>45</v>
      </c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>
        <v>45</v>
      </c>
      <c r="Z101" s="7"/>
      <c r="AA101" s="7"/>
      <c r="AB101" s="7"/>
      <c r="AC101" s="7"/>
      <c r="AD101" s="7"/>
      <c r="AE101" s="7"/>
      <c r="AF101" s="7"/>
      <c r="AG101" s="7"/>
      <c r="AH101" s="7"/>
      <c r="AI101" s="7"/>
      <c r="AJ101" s="7"/>
      <c r="AK101" s="7"/>
      <c r="AL101" s="7"/>
      <c r="AM101" s="7"/>
      <c r="AN101" s="7"/>
      <c r="AO101" s="7"/>
      <c r="AP101" s="7">
        <f t="shared" si="39"/>
        <v>90</v>
      </c>
      <c r="AQ101" s="6"/>
    </row>
    <row r="102" spans="1:43" hidden="1" outlineLevel="1" x14ac:dyDescent="0.25">
      <c r="B102" s="6"/>
      <c r="C102" s="18" t="s">
        <v>63</v>
      </c>
      <c r="D102" s="11"/>
      <c r="E102" s="17"/>
      <c r="F102" s="13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  <c r="AD102" s="7"/>
      <c r="AE102" s="7"/>
      <c r="AF102" s="7"/>
      <c r="AG102" s="7"/>
      <c r="AH102" s="7"/>
      <c r="AI102" s="7"/>
      <c r="AJ102" s="7"/>
      <c r="AK102" s="7"/>
      <c r="AL102" s="7"/>
      <c r="AM102" s="7"/>
      <c r="AN102" s="7"/>
      <c r="AO102" s="7"/>
      <c r="AP102" s="7">
        <f t="shared" si="39"/>
        <v>0</v>
      </c>
      <c r="AQ102" s="6"/>
    </row>
    <row r="103" spans="1:43" hidden="1" outlineLevel="1" x14ac:dyDescent="0.25">
      <c r="B103" s="6"/>
      <c r="C103" s="18" t="s">
        <v>63</v>
      </c>
      <c r="D103" s="11"/>
      <c r="E103" s="17"/>
      <c r="F103" s="13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  <c r="AF103" s="7"/>
      <c r="AG103" s="7"/>
      <c r="AH103" s="7"/>
      <c r="AI103" s="7"/>
      <c r="AJ103" s="7"/>
      <c r="AK103" s="7"/>
      <c r="AL103" s="7"/>
      <c r="AM103" s="7"/>
      <c r="AN103" s="7"/>
      <c r="AO103" s="7"/>
      <c r="AP103" s="7">
        <f t="shared" si="39"/>
        <v>0</v>
      </c>
      <c r="AQ103" s="6"/>
    </row>
    <row r="104" spans="1:43" hidden="1" outlineLevel="1" x14ac:dyDescent="0.25">
      <c r="B104" s="6"/>
      <c r="C104" s="18" t="s">
        <v>63</v>
      </c>
      <c r="D104" s="11"/>
      <c r="E104" s="17"/>
      <c r="F104" s="13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  <c r="AD104" s="7"/>
      <c r="AE104" s="7"/>
      <c r="AF104" s="7"/>
      <c r="AG104" s="7"/>
      <c r="AH104" s="7"/>
      <c r="AI104" s="7"/>
      <c r="AJ104" s="7"/>
      <c r="AK104" s="7"/>
      <c r="AL104" s="7"/>
      <c r="AM104" s="7"/>
      <c r="AN104" s="7"/>
      <c r="AO104" s="7"/>
      <c r="AP104" s="7">
        <f t="shared" si="39"/>
        <v>0</v>
      </c>
      <c r="AQ104" s="6"/>
    </row>
    <row r="105" spans="1:43" hidden="1" outlineLevel="1" x14ac:dyDescent="0.25">
      <c r="B105" s="6"/>
      <c r="C105" s="18" t="s">
        <v>63</v>
      </c>
      <c r="D105" s="11"/>
      <c r="E105" s="17"/>
      <c r="F105" s="13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7"/>
      <c r="AD105" s="7"/>
      <c r="AE105" s="7"/>
      <c r="AF105" s="7"/>
      <c r="AG105" s="7"/>
      <c r="AH105" s="7"/>
      <c r="AI105" s="7"/>
      <c r="AJ105" s="7"/>
      <c r="AK105" s="7"/>
      <c r="AL105" s="7"/>
      <c r="AM105" s="7"/>
      <c r="AN105" s="7"/>
      <c r="AO105" s="7"/>
      <c r="AP105" s="7">
        <f t="shared" si="39"/>
        <v>0</v>
      </c>
      <c r="AQ105" s="6"/>
    </row>
    <row r="106" spans="1:43" hidden="1" outlineLevel="1" x14ac:dyDescent="0.25">
      <c r="B106" s="6"/>
      <c r="C106" s="18" t="s">
        <v>63</v>
      </c>
      <c r="D106" s="11"/>
      <c r="E106" s="17"/>
      <c r="F106" s="13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  <c r="AF106" s="7"/>
      <c r="AG106" s="7"/>
      <c r="AH106" s="7"/>
      <c r="AI106" s="7"/>
      <c r="AJ106" s="7"/>
      <c r="AK106" s="7"/>
      <c r="AL106" s="7"/>
      <c r="AM106" s="7"/>
      <c r="AN106" s="7"/>
      <c r="AO106" s="7"/>
      <c r="AP106" s="7">
        <f t="shared" si="39"/>
        <v>0</v>
      </c>
      <c r="AQ106" s="6"/>
    </row>
    <row r="107" spans="1:43" hidden="1" outlineLevel="2" x14ac:dyDescent="0.25">
      <c r="B107" s="6"/>
      <c r="C107" s="18" t="s">
        <v>63</v>
      </c>
      <c r="D107" s="11"/>
      <c r="E107" s="11"/>
      <c r="F107" s="11"/>
      <c r="G107" s="11"/>
      <c r="H107" s="11"/>
      <c r="I107" s="11"/>
      <c r="J107" s="11"/>
      <c r="K107" s="11"/>
      <c r="L107" s="11"/>
      <c r="M107" s="11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  <c r="AF107" s="7"/>
      <c r="AG107" s="7"/>
      <c r="AH107" s="7"/>
      <c r="AI107" s="7"/>
      <c r="AJ107" s="7"/>
      <c r="AK107" s="7"/>
      <c r="AL107" s="7"/>
      <c r="AM107" s="7"/>
      <c r="AN107" s="7"/>
      <c r="AO107" s="7"/>
      <c r="AP107" s="7">
        <f t="shared" si="39"/>
        <v>0</v>
      </c>
      <c r="AQ107" s="6"/>
    </row>
    <row r="108" spans="1:43" hidden="1" outlineLevel="2" x14ac:dyDescent="0.25">
      <c r="B108" s="6"/>
      <c r="C108" s="18" t="s">
        <v>63</v>
      </c>
      <c r="D108" s="11"/>
      <c r="E108" s="11"/>
      <c r="F108" s="11"/>
      <c r="G108" s="11"/>
      <c r="H108" s="11"/>
      <c r="I108" s="11"/>
      <c r="J108" s="11"/>
      <c r="K108" s="11"/>
      <c r="L108" s="11"/>
      <c r="M108" s="11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7"/>
      <c r="AH108" s="7"/>
      <c r="AI108" s="7"/>
      <c r="AJ108" s="7"/>
      <c r="AK108" s="7"/>
      <c r="AL108" s="7"/>
      <c r="AM108" s="7"/>
      <c r="AN108" s="7"/>
      <c r="AO108" s="7"/>
      <c r="AP108" s="7">
        <f t="shared" si="39"/>
        <v>0</v>
      </c>
      <c r="AQ108" s="6"/>
    </row>
    <row r="109" spans="1:43" hidden="1" outlineLevel="2" x14ac:dyDescent="0.25">
      <c r="B109" s="6"/>
      <c r="C109" s="18" t="s">
        <v>63</v>
      </c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7"/>
      <c r="AN109" s="7"/>
      <c r="AO109" s="7"/>
      <c r="AP109" s="7">
        <f t="shared" si="39"/>
        <v>0</v>
      </c>
      <c r="AQ109" s="6"/>
    </row>
    <row r="110" spans="1:43" hidden="1" outlineLevel="2" x14ac:dyDescent="0.25">
      <c r="B110" s="6"/>
      <c r="C110" s="18" t="s">
        <v>63</v>
      </c>
      <c r="D110" s="11"/>
      <c r="E110" s="11"/>
      <c r="F110" s="11"/>
      <c r="G110" s="11"/>
      <c r="H110" s="11"/>
      <c r="I110" s="11"/>
      <c r="J110" s="11"/>
      <c r="K110" s="11"/>
      <c r="L110" s="11"/>
      <c r="M110" s="11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  <c r="AD110" s="7"/>
      <c r="AE110" s="7"/>
      <c r="AF110" s="7"/>
      <c r="AG110" s="7"/>
      <c r="AH110" s="7"/>
      <c r="AI110" s="7"/>
      <c r="AJ110" s="7"/>
      <c r="AK110" s="7"/>
      <c r="AL110" s="7"/>
      <c r="AM110" s="7"/>
      <c r="AN110" s="7"/>
      <c r="AO110" s="7"/>
      <c r="AP110" s="7">
        <f t="shared" si="39"/>
        <v>0</v>
      </c>
      <c r="AQ110" s="6"/>
    </row>
    <row r="111" spans="1:43" hidden="1" outlineLevel="2" x14ac:dyDescent="0.25">
      <c r="B111" s="6"/>
      <c r="C111" s="18" t="s">
        <v>63</v>
      </c>
      <c r="D111" s="11"/>
      <c r="E111" s="11"/>
      <c r="F111" s="11"/>
      <c r="G111" s="11"/>
      <c r="H111" s="11"/>
      <c r="I111" s="11"/>
      <c r="J111" s="11"/>
      <c r="K111" s="11"/>
      <c r="L111" s="11"/>
      <c r="M111" s="11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  <c r="AD111" s="7"/>
      <c r="AE111" s="7"/>
      <c r="AF111" s="7"/>
      <c r="AG111" s="7"/>
      <c r="AH111" s="7"/>
      <c r="AI111" s="7"/>
      <c r="AJ111" s="7"/>
      <c r="AK111" s="7"/>
      <c r="AL111" s="7"/>
      <c r="AM111" s="7"/>
      <c r="AN111" s="7"/>
      <c r="AO111" s="7"/>
      <c r="AP111" s="7">
        <f t="shared" si="39"/>
        <v>0</v>
      </c>
      <c r="AQ111" s="6"/>
    </row>
    <row r="112" spans="1:43" hidden="1" outlineLevel="2" x14ac:dyDescent="0.25">
      <c r="B112" s="6"/>
      <c r="C112" s="18" t="s">
        <v>63</v>
      </c>
      <c r="D112" s="11"/>
      <c r="E112" s="11"/>
      <c r="F112" s="11"/>
      <c r="G112" s="11"/>
      <c r="H112" s="11"/>
      <c r="I112" s="11"/>
      <c r="J112" s="11"/>
      <c r="K112" s="11"/>
      <c r="L112" s="11"/>
      <c r="M112" s="11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7"/>
      <c r="AH112" s="7"/>
      <c r="AI112" s="7"/>
      <c r="AJ112" s="7"/>
      <c r="AK112" s="7"/>
      <c r="AL112" s="7"/>
      <c r="AM112" s="7"/>
      <c r="AN112" s="7"/>
      <c r="AO112" s="7"/>
      <c r="AP112" s="7">
        <f t="shared" si="39"/>
        <v>0</v>
      </c>
      <c r="AQ112" s="6"/>
    </row>
    <row r="113" spans="1:42" s="6" customFormat="1" ht="27" customHeight="1" collapsed="1" x14ac:dyDescent="0.25">
      <c r="A113" s="6" t="s">
        <v>61</v>
      </c>
      <c r="B113" s="6" t="s">
        <v>82</v>
      </c>
      <c r="C113" s="36" t="s">
        <v>63</v>
      </c>
      <c r="D113" s="30" t="s">
        <v>64</v>
      </c>
      <c r="E113" s="31" t="s">
        <v>53</v>
      </c>
      <c r="F113" s="28"/>
      <c r="G113" s="32">
        <f>G37-G43</f>
        <v>-15</v>
      </c>
      <c r="H113" s="32"/>
      <c r="I113" s="32">
        <f t="shared" ref="I113:AO113" si="51">I37-I43</f>
        <v>2322.3610800000001</v>
      </c>
      <c r="J113" s="32">
        <f>J37-J43</f>
        <v>-45</v>
      </c>
      <c r="K113" s="32">
        <f t="shared" si="51"/>
        <v>0</v>
      </c>
      <c r="L113" s="29">
        <f t="shared" si="51"/>
        <v>0</v>
      </c>
      <c r="M113" s="29">
        <f t="shared" si="51"/>
        <v>0</v>
      </c>
      <c r="N113" s="32">
        <f t="shared" si="51"/>
        <v>0</v>
      </c>
      <c r="O113" s="32">
        <f t="shared" si="51"/>
        <v>-60</v>
      </c>
      <c r="P113" s="32">
        <f t="shared" si="51"/>
        <v>0</v>
      </c>
      <c r="Q113" s="32">
        <f t="shared" si="51"/>
        <v>-115</v>
      </c>
      <c r="R113" s="32">
        <f t="shared" si="51"/>
        <v>-84</v>
      </c>
      <c r="S113" s="29">
        <f t="shared" si="51"/>
        <v>0</v>
      </c>
      <c r="T113" s="29">
        <f t="shared" si="51"/>
        <v>0</v>
      </c>
      <c r="U113" s="32">
        <f t="shared" si="51"/>
        <v>-30</v>
      </c>
      <c r="V113" s="32">
        <f t="shared" si="51"/>
        <v>0</v>
      </c>
      <c r="W113" s="32">
        <f t="shared" si="51"/>
        <v>0</v>
      </c>
      <c r="X113" s="32">
        <f t="shared" si="51"/>
        <v>-1820</v>
      </c>
      <c r="Y113" s="32">
        <f t="shared" si="51"/>
        <v>-45</v>
      </c>
      <c r="Z113" s="29">
        <f t="shared" si="51"/>
        <v>0</v>
      </c>
      <c r="AA113" s="29">
        <f t="shared" si="51"/>
        <v>0</v>
      </c>
      <c r="AB113" s="32">
        <f t="shared" si="51"/>
        <v>-62</v>
      </c>
      <c r="AC113" s="32">
        <f t="shared" si="51"/>
        <v>-201.74700000000001</v>
      </c>
      <c r="AD113" s="32">
        <f t="shared" si="51"/>
        <v>-27.5</v>
      </c>
      <c r="AE113" s="32">
        <f t="shared" si="51"/>
        <v>-35.5</v>
      </c>
      <c r="AF113" s="32">
        <f t="shared" si="51"/>
        <v>-99.275999999999996</v>
      </c>
      <c r="AG113" s="29">
        <f t="shared" si="51"/>
        <v>0</v>
      </c>
      <c r="AH113" s="29">
        <f t="shared" si="51"/>
        <v>0</v>
      </c>
      <c r="AI113" s="32">
        <f t="shared" si="51"/>
        <v>-99.5</v>
      </c>
      <c r="AJ113" s="32">
        <f t="shared" si="51"/>
        <v>-11</v>
      </c>
      <c r="AK113" s="32">
        <f t="shared" si="51"/>
        <v>-120</v>
      </c>
      <c r="AL113" s="32">
        <f t="shared" si="51"/>
        <v>0</v>
      </c>
      <c r="AM113" s="32">
        <f t="shared" si="51"/>
        <v>0</v>
      </c>
      <c r="AN113" s="32">
        <f t="shared" si="51"/>
        <v>0</v>
      </c>
      <c r="AO113" s="32">
        <f t="shared" si="51"/>
        <v>-82.962000000000003</v>
      </c>
      <c r="AP113" s="32">
        <f t="shared" ref="AP113" si="52">SUM(G113:AO113)</f>
        <v>-631.12391999999988</v>
      </c>
    </row>
    <row r="114" spans="1:42" s="6" customFormat="1" ht="23.25" customHeight="1" x14ac:dyDescent="0.25">
      <c r="A114" s="6" t="s">
        <v>61</v>
      </c>
      <c r="B114" s="6" t="s">
        <v>82</v>
      </c>
      <c r="C114" s="10"/>
    </row>
    <row r="115" spans="1:42" s="6" customFormat="1" ht="30" customHeight="1" x14ac:dyDescent="0.25">
      <c r="A115" s="6" t="s">
        <v>61</v>
      </c>
      <c r="B115" s="6" t="s">
        <v>82</v>
      </c>
      <c r="C115" s="18"/>
      <c r="D115" s="38" t="s">
        <v>66</v>
      </c>
      <c r="E115" s="39" t="s">
        <v>65</v>
      </c>
      <c r="F115" s="28"/>
      <c r="G115" s="27">
        <f t="shared" ref="G115:Q116" si="53">SUMIF($E$6:$E$113,$E115,G$6:G$113)</f>
        <v>0</v>
      </c>
      <c r="H115" s="27"/>
      <c r="I115" s="27">
        <f t="shared" si="53"/>
        <v>2722.0800800000002</v>
      </c>
      <c r="J115" s="27">
        <f t="shared" si="53"/>
        <v>169.65799999999999</v>
      </c>
      <c r="K115" s="27">
        <f t="shared" si="53"/>
        <v>584.44100000000003</v>
      </c>
      <c r="L115" s="29">
        <f t="shared" si="53"/>
        <v>0</v>
      </c>
      <c r="M115" s="29">
        <f t="shared" si="53"/>
        <v>0</v>
      </c>
      <c r="N115" s="27">
        <f t="shared" si="53"/>
        <v>0</v>
      </c>
      <c r="O115" s="27">
        <f t="shared" si="53"/>
        <v>0</v>
      </c>
      <c r="P115" s="27">
        <f t="shared" si="53"/>
        <v>0</v>
      </c>
      <c r="Q115" s="27">
        <f t="shared" si="53"/>
        <v>57</v>
      </c>
      <c r="R115" s="27">
        <f t="shared" ref="R115:AA116" si="54">SUMIF($E$6:$E$113,$E115,R$6:R$113)</f>
        <v>0</v>
      </c>
      <c r="S115" s="29">
        <f t="shared" si="54"/>
        <v>2.5499999999999998</v>
      </c>
      <c r="T115" s="29">
        <f t="shared" si="54"/>
        <v>0</v>
      </c>
      <c r="U115" s="27">
        <f t="shared" si="54"/>
        <v>0</v>
      </c>
      <c r="V115" s="27">
        <f t="shared" si="54"/>
        <v>0</v>
      </c>
      <c r="W115" s="27">
        <f t="shared" si="54"/>
        <v>0</v>
      </c>
      <c r="X115" s="27">
        <f t="shared" si="54"/>
        <v>4874.4139999999998</v>
      </c>
      <c r="Y115" s="27">
        <f t="shared" si="54"/>
        <v>0</v>
      </c>
      <c r="Z115" s="29">
        <f t="shared" si="54"/>
        <v>0</v>
      </c>
      <c r="AA115" s="29">
        <f t="shared" si="54"/>
        <v>0</v>
      </c>
      <c r="AB115" s="27">
        <f t="shared" ref="AB115:AO116" si="55">SUMIF($E$6:$E$113,$E115,AB$6:AB$113)</f>
        <v>0</v>
      </c>
      <c r="AC115" s="27">
        <f t="shared" si="55"/>
        <v>0</v>
      </c>
      <c r="AD115" s="27">
        <f t="shared" si="55"/>
        <v>0</v>
      </c>
      <c r="AE115" s="27">
        <f t="shared" si="55"/>
        <v>0</v>
      </c>
      <c r="AF115" s="27">
        <f t="shared" si="55"/>
        <v>120</v>
      </c>
      <c r="AG115" s="29">
        <f t="shared" si="55"/>
        <v>0</v>
      </c>
      <c r="AH115" s="29">
        <f t="shared" si="55"/>
        <v>0</v>
      </c>
      <c r="AI115" s="27">
        <f t="shared" si="55"/>
        <v>0</v>
      </c>
      <c r="AJ115" s="27">
        <f t="shared" si="55"/>
        <v>0</v>
      </c>
      <c r="AK115" s="27">
        <f t="shared" si="55"/>
        <v>0</v>
      </c>
      <c r="AL115" s="27">
        <f t="shared" si="55"/>
        <v>0</v>
      </c>
      <c r="AM115" s="27">
        <f t="shared" si="55"/>
        <v>35</v>
      </c>
      <c r="AN115" s="27">
        <f t="shared" si="55"/>
        <v>2691.808</v>
      </c>
      <c r="AO115" s="27">
        <f t="shared" si="55"/>
        <v>0</v>
      </c>
      <c r="AP115" s="27">
        <f t="shared" ref="AP115:AP117" si="56">SUM(G115:AO115)</f>
        <v>11256.951079999999</v>
      </c>
    </row>
    <row r="116" spans="1:42" s="6" customFormat="1" ht="26.25" customHeight="1" x14ac:dyDescent="0.25">
      <c r="A116" s="6" t="s">
        <v>61</v>
      </c>
      <c r="B116" s="6" t="s">
        <v>82</v>
      </c>
      <c r="C116" s="18"/>
      <c r="D116" s="38" t="s">
        <v>66</v>
      </c>
      <c r="E116" s="39" t="s">
        <v>54</v>
      </c>
      <c r="F116" s="28"/>
      <c r="G116" s="27">
        <f t="shared" si="53"/>
        <v>15</v>
      </c>
      <c r="H116" s="27"/>
      <c r="I116" s="27">
        <f t="shared" si="53"/>
        <v>211.5</v>
      </c>
      <c r="J116" s="27">
        <f t="shared" si="53"/>
        <v>3498.904</v>
      </c>
      <c r="K116" s="27">
        <f t="shared" si="53"/>
        <v>194</v>
      </c>
      <c r="L116" s="29">
        <f t="shared" si="53"/>
        <v>0</v>
      </c>
      <c r="M116" s="29">
        <f t="shared" si="53"/>
        <v>0</v>
      </c>
      <c r="N116" s="27">
        <f t="shared" si="53"/>
        <v>0</v>
      </c>
      <c r="O116" s="27">
        <f t="shared" si="53"/>
        <v>60</v>
      </c>
      <c r="P116" s="27">
        <f t="shared" si="53"/>
        <v>0</v>
      </c>
      <c r="Q116" s="27">
        <f t="shared" si="53"/>
        <v>115</v>
      </c>
      <c r="R116" s="27">
        <f t="shared" si="54"/>
        <v>84</v>
      </c>
      <c r="S116" s="29">
        <f t="shared" si="54"/>
        <v>0</v>
      </c>
      <c r="T116" s="29">
        <f t="shared" si="54"/>
        <v>0</v>
      </c>
      <c r="U116" s="27">
        <f t="shared" si="54"/>
        <v>30</v>
      </c>
      <c r="V116" s="27">
        <f t="shared" si="54"/>
        <v>0</v>
      </c>
      <c r="W116" s="27">
        <f t="shared" si="54"/>
        <v>0</v>
      </c>
      <c r="X116" s="27">
        <f t="shared" si="54"/>
        <v>1820</v>
      </c>
      <c r="Y116" s="27">
        <f t="shared" si="54"/>
        <v>45</v>
      </c>
      <c r="Z116" s="29">
        <f t="shared" si="54"/>
        <v>0</v>
      </c>
      <c r="AA116" s="29">
        <f t="shared" si="54"/>
        <v>0</v>
      </c>
      <c r="AB116" s="27">
        <f t="shared" si="55"/>
        <v>62</v>
      </c>
      <c r="AC116" s="27">
        <f t="shared" si="55"/>
        <v>201.74700000000001</v>
      </c>
      <c r="AD116" s="27">
        <f t="shared" si="55"/>
        <v>27.5</v>
      </c>
      <c r="AE116" s="27">
        <f t="shared" si="55"/>
        <v>35.5</v>
      </c>
      <c r="AF116" s="27">
        <f t="shared" si="55"/>
        <v>99.275999999999996</v>
      </c>
      <c r="AG116" s="29">
        <f t="shared" si="55"/>
        <v>0</v>
      </c>
      <c r="AH116" s="29">
        <f t="shared" si="55"/>
        <v>0</v>
      </c>
      <c r="AI116" s="27">
        <f t="shared" si="55"/>
        <v>99.5</v>
      </c>
      <c r="AJ116" s="27">
        <f t="shared" si="55"/>
        <v>11</v>
      </c>
      <c r="AK116" s="27">
        <f t="shared" si="55"/>
        <v>120</v>
      </c>
      <c r="AL116" s="27">
        <f t="shared" si="55"/>
        <v>0</v>
      </c>
      <c r="AM116" s="27">
        <f t="shared" si="55"/>
        <v>0</v>
      </c>
      <c r="AN116" s="27">
        <f t="shared" si="55"/>
        <v>0</v>
      </c>
      <c r="AO116" s="27">
        <f t="shared" si="55"/>
        <v>82.962000000000003</v>
      </c>
      <c r="AP116" s="27">
        <f t="shared" si="56"/>
        <v>6812.889000000001</v>
      </c>
    </row>
    <row r="117" spans="1:42" s="6" customFormat="1" ht="30" customHeight="1" x14ac:dyDescent="0.25">
      <c r="A117" s="6" t="s">
        <v>61</v>
      </c>
      <c r="B117" s="6" t="s">
        <v>82</v>
      </c>
      <c r="C117" s="36"/>
      <c r="D117" s="30" t="s">
        <v>66</v>
      </c>
      <c r="E117" s="31" t="s">
        <v>53</v>
      </c>
      <c r="F117" s="28"/>
      <c r="G117" s="32">
        <f>G115-G116</f>
        <v>-15</v>
      </c>
      <c r="H117" s="32"/>
      <c r="I117" s="32">
        <f t="shared" ref="I117:AO117" si="57">I115-I116</f>
        <v>2510.5800800000002</v>
      </c>
      <c r="J117" s="32">
        <f t="shared" si="57"/>
        <v>-3329.2460000000001</v>
      </c>
      <c r="K117" s="32">
        <f t="shared" si="57"/>
        <v>390.44100000000003</v>
      </c>
      <c r="L117" s="29">
        <f t="shared" si="57"/>
        <v>0</v>
      </c>
      <c r="M117" s="29">
        <f t="shared" si="57"/>
        <v>0</v>
      </c>
      <c r="N117" s="32">
        <f t="shared" si="57"/>
        <v>0</v>
      </c>
      <c r="O117" s="32">
        <f t="shared" si="57"/>
        <v>-60</v>
      </c>
      <c r="P117" s="32">
        <f t="shared" si="57"/>
        <v>0</v>
      </c>
      <c r="Q117" s="32">
        <f t="shared" si="57"/>
        <v>-58</v>
      </c>
      <c r="R117" s="32">
        <f t="shared" si="57"/>
        <v>-84</v>
      </c>
      <c r="S117" s="29">
        <f t="shared" si="57"/>
        <v>2.5499999999999998</v>
      </c>
      <c r="T117" s="29">
        <f t="shared" si="57"/>
        <v>0</v>
      </c>
      <c r="U117" s="32">
        <f t="shared" si="57"/>
        <v>-30</v>
      </c>
      <c r="V117" s="32">
        <f t="shared" si="57"/>
        <v>0</v>
      </c>
      <c r="W117" s="32">
        <f t="shared" si="57"/>
        <v>0</v>
      </c>
      <c r="X117" s="32">
        <f t="shared" si="57"/>
        <v>3054.4139999999998</v>
      </c>
      <c r="Y117" s="32">
        <f t="shared" si="57"/>
        <v>-45</v>
      </c>
      <c r="Z117" s="29">
        <f t="shared" si="57"/>
        <v>0</v>
      </c>
      <c r="AA117" s="29">
        <f t="shared" si="57"/>
        <v>0</v>
      </c>
      <c r="AB117" s="32">
        <f t="shared" si="57"/>
        <v>-62</v>
      </c>
      <c r="AC117" s="32">
        <f t="shared" si="57"/>
        <v>-201.74700000000001</v>
      </c>
      <c r="AD117" s="32">
        <f t="shared" si="57"/>
        <v>-27.5</v>
      </c>
      <c r="AE117" s="32">
        <f t="shared" si="57"/>
        <v>-35.5</v>
      </c>
      <c r="AF117" s="32">
        <f t="shared" si="57"/>
        <v>20.724000000000004</v>
      </c>
      <c r="AG117" s="29">
        <f t="shared" si="57"/>
        <v>0</v>
      </c>
      <c r="AH117" s="29">
        <f t="shared" si="57"/>
        <v>0</v>
      </c>
      <c r="AI117" s="32">
        <f t="shared" si="57"/>
        <v>-99.5</v>
      </c>
      <c r="AJ117" s="32">
        <f t="shared" si="57"/>
        <v>-11</v>
      </c>
      <c r="AK117" s="32">
        <f t="shared" si="57"/>
        <v>-120</v>
      </c>
      <c r="AL117" s="32">
        <f t="shared" ref="AL117:AN117" si="58">AL115-AL116</f>
        <v>0</v>
      </c>
      <c r="AM117" s="32">
        <f t="shared" si="58"/>
        <v>35</v>
      </c>
      <c r="AN117" s="32">
        <f t="shared" si="58"/>
        <v>2691.808</v>
      </c>
      <c r="AO117" s="32">
        <f t="shared" si="57"/>
        <v>-82.962000000000003</v>
      </c>
      <c r="AP117" s="32">
        <f t="shared" si="56"/>
        <v>4444.0620799999997</v>
      </c>
    </row>
    <row r="118" spans="1:42" hidden="1" x14ac:dyDescent="0.25">
      <c r="A118" s="6"/>
      <c r="B118" s="6" t="s">
        <v>82</v>
      </c>
      <c r="E118" s="5" t="s">
        <v>67</v>
      </c>
      <c r="G118" s="37">
        <f>G19+G34+G113-G117</f>
        <v>0</v>
      </c>
      <c r="H118" s="37"/>
      <c r="I118" s="37">
        <f t="shared" ref="I118:AP118" si="59">I19+I34+I113-I117</f>
        <v>0</v>
      </c>
      <c r="J118" s="37">
        <f t="shared" si="59"/>
        <v>0</v>
      </c>
      <c r="K118" s="37">
        <f t="shared" si="59"/>
        <v>0</v>
      </c>
      <c r="L118" s="37">
        <f t="shared" si="59"/>
        <v>0</v>
      </c>
      <c r="M118" s="37">
        <f t="shared" si="59"/>
        <v>0</v>
      </c>
      <c r="N118" s="37">
        <f t="shared" si="59"/>
        <v>0</v>
      </c>
      <c r="O118" s="37">
        <f t="shared" si="59"/>
        <v>0</v>
      </c>
      <c r="P118" s="37">
        <f t="shared" si="59"/>
        <v>0</v>
      </c>
      <c r="Q118" s="37">
        <f t="shared" si="59"/>
        <v>0</v>
      </c>
      <c r="R118" s="37">
        <f t="shared" si="59"/>
        <v>0</v>
      </c>
      <c r="S118" s="37">
        <f t="shared" si="59"/>
        <v>0</v>
      </c>
      <c r="T118" s="37">
        <f t="shared" si="59"/>
        <v>0</v>
      </c>
      <c r="U118" s="37">
        <f t="shared" si="59"/>
        <v>0</v>
      </c>
      <c r="V118" s="37">
        <f t="shared" si="59"/>
        <v>0</v>
      </c>
      <c r="W118" s="37">
        <f t="shared" si="59"/>
        <v>0</v>
      </c>
      <c r="X118" s="37">
        <f t="shared" si="59"/>
        <v>0</v>
      </c>
      <c r="Y118" s="37">
        <f t="shared" si="59"/>
        <v>0</v>
      </c>
      <c r="Z118" s="37">
        <f t="shared" si="59"/>
        <v>0</v>
      </c>
      <c r="AA118" s="37">
        <f t="shared" si="59"/>
        <v>0</v>
      </c>
      <c r="AB118" s="37">
        <f t="shared" si="59"/>
        <v>0</v>
      </c>
      <c r="AC118" s="37">
        <f t="shared" si="59"/>
        <v>0</v>
      </c>
      <c r="AD118" s="37">
        <f t="shared" si="59"/>
        <v>0</v>
      </c>
      <c r="AE118" s="37">
        <f t="shared" si="59"/>
        <v>0</v>
      </c>
      <c r="AF118" s="37">
        <f t="shared" si="59"/>
        <v>0</v>
      </c>
      <c r="AG118" s="37">
        <f t="shared" si="59"/>
        <v>0</v>
      </c>
      <c r="AH118" s="37">
        <f t="shared" si="59"/>
        <v>0</v>
      </c>
      <c r="AI118" s="37">
        <f t="shared" si="59"/>
        <v>0</v>
      </c>
      <c r="AJ118" s="37">
        <f t="shared" si="59"/>
        <v>0</v>
      </c>
      <c r="AK118" s="37">
        <f t="shared" si="59"/>
        <v>0</v>
      </c>
      <c r="AL118" s="37">
        <f t="shared" ref="AL118:AN118" si="60">AL19+AL34+AL113-AL117</f>
        <v>0</v>
      </c>
      <c r="AM118" s="37">
        <f t="shared" si="60"/>
        <v>0</v>
      </c>
      <c r="AN118" s="37">
        <f t="shared" si="60"/>
        <v>0</v>
      </c>
      <c r="AO118" s="37">
        <f t="shared" si="59"/>
        <v>0</v>
      </c>
      <c r="AP118" s="37">
        <f t="shared" si="59"/>
        <v>0</v>
      </c>
    </row>
    <row r="119" spans="1:42" s="6" customFormat="1" ht="30" customHeight="1" x14ac:dyDescent="0.25">
      <c r="A119" s="6" t="s">
        <v>61</v>
      </c>
      <c r="B119" s="6" t="s">
        <v>82</v>
      </c>
      <c r="C119" s="36"/>
      <c r="D119" s="30" t="s">
        <v>85</v>
      </c>
      <c r="E119" s="31"/>
      <c r="F119" s="28"/>
      <c r="G119" s="32">
        <f>G117-G118</f>
        <v>-15</v>
      </c>
      <c r="H119" s="32"/>
      <c r="I119" s="32">
        <f>G119+I117</f>
        <v>2495.5800800000002</v>
      </c>
      <c r="J119" s="32">
        <f>I119+J117</f>
        <v>-833.66591999999991</v>
      </c>
      <c r="K119" s="32">
        <f t="shared" ref="K119:AK119" si="61">J119+K117</f>
        <v>-443.22491999999988</v>
      </c>
      <c r="L119" s="32">
        <f t="shared" si="61"/>
        <v>-443.22491999999988</v>
      </c>
      <c r="M119" s="32">
        <f t="shared" si="61"/>
        <v>-443.22491999999988</v>
      </c>
      <c r="N119" s="32">
        <f t="shared" si="61"/>
        <v>-443.22491999999988</v>
      </c>
      <c r="O119" s="32">
        <f t="shared" si="61"/>
        <v>-503.22491999999988</v>
      </c>
      <c r="P119" s="32">
        <f t="shared" si="61"/>
        <v>-503.22491999999988</v>
      </c>
      <c r="Q119" s="32">
        <f t="shared" si="61"/>
        <v>-561.22491999999988</v>
      </c>
      <c r="R119" s="32">
        <f t="shared" si="61"/>
        <v>-645.22491999999988</v>
      </c>
      <c r="S119" s="32">
        <f t="shared" si="61"/>
        <v>-642.67491999999993</v>
      </c>
      <c r="T119" s="32">
        <f t="shared" si="61"/>
        <v>-642.67491999999993</v>
      </c>
      <c r="U119" s="32">
        <f t="shared" si="61"/>
        <v>-672.67491999999993</v>
      </c>
      <c r="V119" s="32">
        <f t="shared" si="61"/>
        <v>-672.67491999999993</v>
      </c>
      <c r="W119" s="32">
        <f t="shared" si="61"/>
        <v>-672.67491999999993</v>
      </c>
      <c r="X119" s="32">
        <f t="shared" si="61"/>
        <v>2381.7390799999998</v>
      </c>
      <c r="Y119" s="32">
        <f t="shared" si="61"/>
        <v>2336.7390799999998</v>
      </c>
      <c r="Z119" s="32">
        <f t="shared" si="61"/>
        <v>2336.7390799999998</v>
      </c>
      <c r="AA119" s="32">
        <f t="shared" si="61"/>
        <v>2336.7390799999998</v>
      </c>
      <c r="AB119" s="32">
        <f t="shared" si="61"/>
        <v>2274.7390799999998</v>
      </c>
      <c r="AC119" s="32">
        <f t="shared" si="61"/>
        <v>2072.99208</v>
      </c>
      <c r="AD119" s="32">
        <f t="shared" si="61"/>
        <v>2045.49208</v>
      </c>
      <c r="AE119" s="32">
        <f t="shared" si="61"/>
        <v>2009.99208</v>
      </c>
      <c r="AF119" s="32">
        <f t="shared" si="61"/>
        <v>2030.7160799999999</v>
      </c>
      <c r="AG119" s="32">
        <f t="shared" si="61"/>
        <v>2030.7160799999999</v>
      </c>
      <c r="AH119" s="32">
        <f t="shared" si="61"/>
        <v>2030.7160799999999</v>
      </c>
      <c r="AI119" s="32">
        <f t="shared" si="61"/>
        <v>1931.2160799999999</v>
      </c>
      <c r="AJ119" s="32">
        <f t="shared" si="61"/>
        <v>1920.2160799999999</v>
      </c>
      <c r="AK119" s="32">
        <f t="shared" si="61"/>
        <v>1800.2160799999999</v>
      </c>
      <c r="AL119" s="32">
        <f t="shared" ref="AL119" si="62">AK119+AL117</f>
        <v>1800.2160799999999</v>
      </c>
      <c r="AM119" s="32">
        <f t="shared" ref="AM119" si="63">AL119+AM117</f>
        <v>1835.2160799999999</v>
      </c>
      <c r="AN119" s="32">
        <f t="shared" ref="AN119" si="64">AM119+AN117</f>
        <v>4527.0240800000001</v>
      </c>
      <c r="AO119" s="32">
        <f>AK119+AO117</f>
        <v>1717.2540799999999</v>
      </c>
      <c r="AP119" s="32">
        <f>AP117</f>
        <v>4444.0620799999997</v>
      </c>
    </row>
    <row r="121" spans="1:42" x14ac:dyDescent="0.25">
      <c r="E121" s="5">
        <v>1</v>
      </c>
      <c r="F121" s="5">
        <v>2</v>
      </c>
      <c r="G121" s="5">
        <v>3</v>
      </c>
      <c r="I121" s="5">
        <v>4</v>
      </c>
      <c r="J121" s="5">
        <v>5</v>
      </c>
      <c r="K121" s="5">
        <v>6</v>
      </c>
      <c r="L121" s="5">
        <v>7</v>
      </c>
      <c r="M121" s="5">
        <v>8</v>
      </c>
      <c r="N121" s="5">
        <v>9</v>
      </c>
      <c r="O121" s="5">
        <v>10</v>
      </c>
      <c r="P121" s="5">
        <v>11</v>
      </c>
      <c r="Q121" s="5">
        <v>12</v>
      </c>
      <c r="R121" s="5">
        <v>13</v>
      </c>
      <c r="S121" s="5">
        <v>14</v>
      </c>
      <c r="T121" s="5">
        <v>15</v>
      </c>
      <c r="U121" s="5">
        <v>16</v>
      </c>
      <c r="V121" s="5">
        <v>17</v>
      </c>
      <c r="W121" s="5">
        <v>18</v>
      </c>
      <c r="X121" s="5">
        <v>19</v>
      </c>
      <c r="Y121" s="5">
        <v>20</v>
      </c>
      <c r="Z121" s="5">
        <v>21</v>
      </c>
      <c r="AA121" s="5">
        <v>22</v>
      </c>
      <c r="AB121" s="5">
        <v>23</v>
      </c>
      <c r="AC121" s="5">
        <v>24</v>
      </c>
      <c r="AD121" s="5">
        <v>25</v>
      </c>
      <c r="AE121" s="5">
        <v>26</v>
      </c>
      <c r="AF121" s="5">
        <v>27</v>
      </c>
      <c r="AG121" s="5">
        <v>28</v>
      </c>
      <c r="AH121" s="5">
        <v>29</v>
      </c>
      <c r="AI121" s="5">
        <v>30</v>
      </c>
      <c r="AJ121" s="5">
        <v>31</v>
      </c>
      <c r="AK121" s="5">
        <v>32</v>
      </c>
      <c r="AO121" s="5">
        <v>33</v>
      </c>
      <c r="AP121" s="5">
        <v>34</v>
      </c>
    </row>
  </sheetData>
  <autoFilter ref="A2:AP119">
    <filterColumn colId="0">
      <customFilters>
        <customFilter operator="notEqual" val=" "/>
      </customFilters>
    </filterColumn>
  </autoFilter>
  <mergeCells count="6">
    <mergeCell ref="C3:C5"/>
    <mergeCell ref="D3:D5"/>
    <mergeCell ref="E3:E5"/>
    <mergeCell ref="AP3:AP5"/>
    <mergeCell ref="G3:AO3"/>
    <mergeCell ref="F3:F4"/>
  </mergeCells>
  <conditionalFormatting sqref="G5:AO5">
    <cfRule type="cellIs" dxfId="1" priority="1" operator="equal">
      <formula>"пн"</formula>
    </cfRule>
  </conditionalFormatting>
  <pageMargins left="0" right="0" top="0" bottom="0" header="0.31496062992125984" footer="0.31496062992125984"/>
  <pageSetup paperSize="9" scale="50" orientation="landscape" r:id="rId1"/>
  <headerFooter>
    <oddFooter>Страница  &amp;P из &amp;N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>
    <pageSetUpPr fitToPage="1"/>
  </sheetPr>
  <dimension ref="A1:AN121"/>
  <sheetViews>
    <sheetView zoomScale="85" zoomScaleNormal="85" workbookViewId="0">
      <pane xSplit="7" ySplit="10" topLeftCell="H19" activePane="bottomRight" state="frozen"/>
      <selection pane="topRight" activeCell="H1" sqref="H1"/>
      <selection pane="bottomLeft" activeCell="A11" sqref="A11"/>
      <selection pane="bottomRight" activeCell="AH8" sqref="AH8"/>
    </sheetView>
  </sheetViews>
  <sheetFormatPr defaultColWidth="37.7109375" defaultRowHeight="15.75" outlineLevelRow="2" outlineLevelCol="1" x14ac:dyDescent="0.25"/>
  <cols>
    <col min="1" max="1" width="4.140625" style="5" customWidth="1"/>
    <col min="2" max="2" width="4.28515625" style="5" customWidth="1"/>
    <col min="3" max="3" width="4" style="34" customWidth="1"/>
    <col min="4" max="4" width="13.42578125" style="5" customWidth="1"/>
    <col min="5" max="5" width="22.140625" style="5" customWidth="1"/>
    <col min="6" max="6" width="14.28515625" style="5" hidden="1" customWidth="1"/>
    <col min="7" max="7" width="6.85546875" style="5" bestFit="1" customWidth="1"/>
    <col min="8" max="8" width="7.5703125" style="5" bestFit="1" customWidth="1"/>
    <col min="9" max="10" width="6.85546875" style="5" bestFit="1" customWidth="1"/>
    <col min="11" max="12" width="6.85546875" style="5" hidden="1" customWidth="1" outlineLevel="1"/>
    <col min="13" max="13" width="7.5703125" style="5" bestFit="1" customWidth="1" collapsed="1"/>
    <col min="14" max="14" width="4.7109375" style="5" bestFit="1" customWidth="1"/>
    <col min="15" max="15" width="4" style="5" bestFit="1" customWidth="1"/>
    <col min="16" max="16" width="6.85546875" style="5" bestFit="1" customWidth="1"/>
    <col min="17" max="17" width="5.140625" style="5" bestFit="1" customWidth="1"/>
    <col min="18" max="19" width="5.140625" style="5" hidden="1" customWidth="1" outlineLevel="1"/>
    <col min="20" max="20" width="6.85546875" style="5" bestFit="1" customWidth="1" collapsed="1"/>
    <col min="21" max="23" width="5.140625" style="5" bestFit="1" customWidth="1"/>
    <col min="24" max="24" width="6.85546875" style="5" bestFit="1" customWidth="1"/>
    <col min="25" max="26" width="6.85546875" style="5" hidden="1" customWidth="1" outlineLevel="1"/>
    <col min="27" max="27" width="7.5703125" style="5" bestFit="1" customWidth="1" collapsed="1"/>
    <col min="28" max="28" width="5.85546875" style="5" bestFit="1" customWidth="1"/>
    <col min="29" max="30" width="5.140625" style="5" bestFit="1" customWidth="1"/>
    <col min="31" max="31" width="5.85546875" style="5" bestFit="1" customWidth="1"/>
    <col min="32" max="33" width="5.140625" style="5" hidden="1" customWidth="1" outlineLevel="1"/>
    <col min="34" max="34" width="6.85546875" style="5" bestFit="1" customWidth="1" collapsed="1"/>
    <col min="35" max="35" width="5.140625" style="5" bestFit="1" customWidth="1"/>
    <col min="36" max="36" width="6.85546875" style="5" bestFit="1" customWidth="1"/>
    <col min="37" max="37" width="7.5703125" style="5" bestFit="1" customWidth="1"/>
    <col min="38" max="38" width="17.85546875" style="5" bestFit="1" customWidth="1"/>
    <col min="39" max="16384" width="37.7109375" style="5"/>
  </cols>
  <sheetData>
    <row r="1" spans="1:39" s="6" customFormat="1" x14ac:dyDescent="0.25">
      <c r="C1" s="10"/>
      <c r="D1" s="6" t="s">
        <v>41</v>
      </c>
      <c r="E1" s="6" t="s">
        <v>42</v>
      </c>
      <c r="F1" s="5"/>
      <c r="K1" s="5"/>
      <c r="L1" s="5"/>
      <c r="R1" s="5"/>
      <c r="S1" s="5"/>
      <c r="Y1" s="5"/>
      <c r="Z1" s="5"/>
      <c r="AF1" s="5"/>
      <c r="AG1" s="5"/>
      <c r="AL1" s="6" t="s">
        <v>68</v>
      </c>
    </row>
    <row r="3" spans="1:39" s="6" customFormat="1" ht="23.25" customHeight="1" x14ac:dyDescent="0.25">
      <c r="A3" s="6" t="s">
        <v>61</v>
      </c>
      <c r="B3" s="6" t="s">
        <v>82</v>
      </c>
      <c r="C3" s="47" t="s">
        <v>40</v>
      </c>
      <c r="D3" s="50" t="s">
        <v>37</v>
      </c>
      <c r="E3" s="50" t="s">
        <v>36</v>
      </c>
      <c r="F3" s="50" t="s">
        <v>21</v>
      </c>
      <c r="G3" s="52" t="s">
        <v>31</v>
      </c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2"/>
      <c r="AK3" s="52"/>
      <c r="AL3" s="51" t="s">
        <v>30</v>
      </c>
    </row>
    <row r="4" spans="1:39" s="6" customFormat="1" ht="23.25" customHeight="1" x14ac:dyDescent="0.25">
      <c r="A4" s="6" t="s">
        <v>61</v>
      </c>
      <c r="B4" s="6" t="s">
        <v>82</v>
      </c>
      <c r="C4" s="48"/>
      <c r="D4" s="50"/>
      <c r="E4" s="50"/>
      <c r="F4" s="50"/>
      <c r="G4" s="45">
        <v>1</v>
      </c>
      <c r="H4" s="45">
        <v>2</v>
      </c>
      <c r="I4" s="45">
        <v>3</v>
      </c>
      <c r="J4" s="45">
        <v>4</v>
      </c>
      <c r="K4" s="45">
        <v>5</v>
      </c>
      <c r="L4" s="45">
        <v>6</v>
      </c>
      <c r="M4" s="45">
        <v>7</v>
      </c>
      <c r="N4" s="45">
        <v>8</v>
      </c>
      <c r="O4" s="45">
        <v>9</v>
      </c>
      <c r="P4" s="45">
        <v>10</v>
      </c>
      <c r="Q4" s="45">
        <v>11</v>
      </c>
      <c r="R4" s="45">
        <v>12</v>
      </c>
      <c r="S4" s="45">
        <v>13</v>
      </c>
      <c r="T4" s="45">
        <v>14</v>
      </c>
      <c r="U4" s="45">
        <v>15</v>
      </c>
      <c r="V4" s="45">
        <v>16</v>
      </c>
      <c r="W4" s="45">
        <v>17</v>
      </c>
      <c r="X4" s="45">
        <v>18</v>
      </c>
      <c r="Y4" s="45">
        <v>19</v>
      </c>
      <c r="Z4" s="45">
        <v>20</v>
      </c>
      <c r="AA4" s="45">
        <v>21</v>
      </c>
      <c r="AB4" s="45">
        <v>22</v>
      </c>
      <c r="AC4" s="45">
        <v>23</v>
      </c>
      <c r="AD4" s="45">
        <v>24</v>
      </c>
      <c r="AE4" s="45">
        <v>25</v>
      </c>
      <c r="AF4" s="45">
        <v>26</v>
      </c>
      <c r="AG4" s="45">
        <v>27</v>
      </c>
      <c r="AH4" s="45">
        <v>28</v>
      </c>
      <c r="AI4" s="45">
        <v>29</v>
      </c>
      <c r="AJ4" s="45">
        <v>30</v>
      </c>
      <c r="AK4" s="45">
        <v>31</v>
      </c>
      <c r="AL4" s="51"/>
    </row>
    <row r="5" spans="1:39" s="6" customFormat="1" ht="23.25" customHeight="1" x14ac:dyDescent="0.25">
      <c r="A5" s="6" t="s">
        <v>61</v>
      </c>
      <c r="B5" s="6" t="s">
        <v>82</v>
      </c>
      <c r="C5" s="49"/>
      <c r="D5" s="50"/>
      <c r="E5" s="50"/>
      <c r="F5" s="45"/>
      <c r="G5" s="45" t="s">
        <v>43</v>
      </c>
      <c r="H5" s="45" t="s">
        <v>44</v>
      </c>
      <c r="I5" s="45" t="s">
        <v>45</v>
      </c>
      <c r="J5" s="45" t="s">
        <v>46</v>
      </c>
      <c r="K5" s="45" t="s">
        <v>47</v>
      </c>
      <c r="L5" s="45" t="s">
        <v>48</v>
      </c>
      <c r="M5" s="45" t="s">
        <v>49</v>
      </c>
      <c r="N5" s="45" t="s">
        <v>43</v>
      </c>
      <c r="O5" s="45" t="s">
        <v>44</v>
      </c>
      <c r="P5" s="45" t="s">
        <v>45</v>
      </c>
      <c r="Q5" s="45" t="s">
        <v>46</v>
      </c>
      <c r="R5" s="45" t="s">
        <v>47</v>
      </c>
      <c r="S5" s="45" t="s">
        <v>48</v>
      </c>
      <c r="T5" s="45" t="s">
        <v>49</v>
      </c>
      <c r="U5" s="45" t="s">
        <v>43</v>
      </c>
      <c r="V5" s="45" t="s">
        <v>44</v>
      </c>
      <c r="W5" s="45" t="s">
        <v>45</v>
      </c>
      <c r="X5" s="45" t="s">
        <v>46</v>
      </c>
      <c r="Y5" s="45" t="s">
        <v>47</v>
      </c>
      <c r="Z5" s="45" t="s">
        <v>48</v>
      </c>
      <c r="AA5" s="45" t="s">
        <v>49</v>
      </c>
      <c r="AB5" s="45" t="s">
        <v>43</v>
      </c>
      <c r="AC5" s="45" t="s">
        <v>44</v>
      </c>
      <c r="AD5" s="45" t="s">
        <v>45</v>
      </c>
      <c r="AE5" s="45" t="s">
        <v>46</v>
      </c>
      <c r="AF5" s="45" t="s">
        <v>47</v>
      </c>
      <c r="AG5" s="45" t="s">
        <v>48</v>
      </c>
      <c r="AH5" s="45" t="s">
        <v>49</v>
      </c>
      <c r="AI5" s="45" t="s">
        <v>43</v>
      </c>
      <c r="AJ5" s="45" t="s">
        <v>44</v>
      </c>
      <c r="AK5" s="45" t="s">
        <v>45</v>
      </c>
      <c r="AL5" s="51"/>
    </row>
    <row r="6" spans="1:39" s="6" customFormat="1" ht="35.25" customHeight="1" x14ac:dyDescent="0.25">
      <c r="A6" s="6" t="s">
        <v>61</v>
      </c>
      <c r="B6" s="6" t="s">
        <v>82</v>
      </c>
      <c r="C6" s="36" t="s">
        <v>38</v>
      </c>
      <c r="D6" s="40" t="s">
        <v>35</v>
      </c>
      <c r="E6" s="24"/>
      <c r="F6" s="33"/>
      <c r="G6" s="24"/>
      <c r="H6" s="24"/>
      <c r="I6" s="24"/>
      <c r="J6" s="24"/>
      <c r="K6" s="33"/>
      <c r="L6" s="33"/>
      <c r="M6" s="24"/>
      <c r="N6" s="24"/>
      <c r="O6" s="24"/>
      <c r="P6" s="24"/>
      <c r="Q6" s="24"/>
      <c r="R6" s="33"/>
      <c r="S6" s="33"/>
      <c r="T6" s="24"/>
      <c r="U6" s="24"/>
      <c r="V6" s="24"/>
      <c r="W6" s="24"/>
      <c r="X6" s="24"/>
      <c r="Y6" s="33"/>
      <c r="Z6" s="33"/>
      <c r="AA6" s="24"/>
      <c r="AB6" s="24"/>
      <c r="AC6" s="24"/>
      <c r="AD6" s="24"/>
      <c r="AE6" s="24"/>
      <c r="AF6" s="33"/>
      <c r="AG6" s="33"/>
      <c r="AH6" s="24"/>
      <c r="AI6" s="24"/>
      <c r="AJ6" s="24"/>
      <c r="AK6" s="24"/>
      <c r="AL6" s="25"/>
    </row>
    <row r="7" spans="1:39" s="6" customFormat="1" ht="23.25" customHeight="1" x14ac:dyDescent="0.25">
      <c r="A7" s="6" t="s">
        <v>61</v>
      </c>
      <c r="B7" s="6" t="s">
        <v>82</v>
      </c>
      <c r="C7" s="46" t="s">
        <v>38</v>
      </c>
      <c r="D7" s="19" t="s">
        <v>62</v>
      </c>
      <c r="E7" s="19" t="s">
        <v>65</v>
      </c>
      <c r="F7" s="20"/>
      <c r="G7" s="21">
        <f>SUM(G8:G12)</f>
        <v>0</v>
      </c>
      <c r="H7" s="21">
        <f t="shared" ref="H7:AK7" si="0">SUM(H8:H12)</f>
        <v>0</v>
      </c>
      <c r="I7" s="21">
        <f t="shared" si="0"/>
        <v>0</v>
      </c>
      <c r="J7" s="21">
        <f t="shared" si="0"/>
        <v>0</v>
      </c>
      <c r="K7" s="21">
        <f t="shared" si="0"/>
        <v>0</v>
      </c>
      <c r="L7" s="21">
        <f t="shared" si="0"/>
        <v>0</v>
      </c>
      <c r="M7" s="21">
        <v>2000</v>
      </c>
      <c r="N7" s="21">
        <f t="shared" si="0"/>
        <v>0</v>
      </c>
      <c r="O7" s="21">
        <f t="shared" si="0"/>
        <v>0</v>
      </c>
      <c r="P7" s="21">
        <v>1200</v>
      </c>
      <c r="Q7" s="21">
        <f t="shared" si="0"/>
        <v>0</v>
      </c>
      <c r="R7" s="21">
        <f t="shared" si="0"/>
        <v>0</v>
      </c>
      <c r="S7" s="21">
        <f t="shared" si="0"/>
        <v>0</v>
      </c>
      <c r="T7" s="21">
        <f t="shared" si="0"/>
        <v>24</v>
      </c>
      <c r="U7" s="21">
        <f t="shared" si="0"/>
        <v>0</v>
      </c>
      <c r="V7" s="21">
        <f t="shared" si="0"/>
        <v>0</v>
      </c>
      <c r="W7" s="21">
        <f t="shared" si="0"/>
        <v>0</v>
      </c>
      <c r="X7" s="21">
        <f t="shared" si="0"/>
        <v>0</v>
      </c>
      <c r="Y7" s="21">
        <f t="shared" si="0"/>
        <v>0</v>
      </c>
      <c r="Z7" s="21">
        <f t="shared" si="0"/>
        <v>0</v>
      </c>
      <c r="AA7" s="21">
        <f t="shared" si="0"/>
        <v>24</v>
      </c>
      <c r="AB7" s="21">
        <f t="shared" si="0"/>
        <v>0</v>
      </c>
      <c r="AC7" s="21">
        <f t="shared" si="0"/>
        <v>0</v>
      </c>
      <c r="AD7" s="21">
        <f t="shared" si="0"/>
        <v>0</v>
      </c>
      <c r="AE7" s="21">
        <f t="shared" si="0"/>
        <v>0</v>
      </c>
      <c r="AF7" s="21">
        <f t="shared" si="0"/>
        <v>0</v>
      </c>
      <c r="AG7" s="21">
        <f t="shared" si="0"/>
        <v>0</v>
      </c>
      <c r="AH7" s="21">
        <f t="shared" si="0"/>
        <v>3774</v>
      </c>
      <c r="AI7" s="21">
        <f t="shared" si="0"/>
        <v>0</v>
      </c>
      <c r="AJ7" s="21">
        <f t="shared" si="0"/>
        <v>0</v>
      </c>
      <c r="AK7" s="21">
        <f t="shared" si="0"/>
        <v>0</v>
      </c>
      <c r="AL7" s="22">
        <f>SUM(G7:AK7)</f>
        <v>7022</v>
      </c>
    </row>
    <row r="8" spans="1:39" s="6" customFormat="1" ht="23.25" customHeight="1" x14ac:dyDescent="0.25">
      <c r="A8" s="6" t="s">
        <v>61</v>
      </c>
      <c r="B8" s="6" t="s">
        <v>82</v>
      </c>
      <c r="C8" s="18" t="s">
        <v>38</v>
      </c>
      <c r="D8" s="13"/>
      <c r="E8" s="14" t="s">
        <v>34</v>
      </c>
      <c r="F8" s="15"/>
      <c r="G8" s="7"/>
      <c r="H8" s="7"/>
      <c r="I8" s="7"/>
      <c r="J8" s="7"/>
      <c r="K8" s="7"/>
      <c r="L8" s="7"/>
      <c r="M8" s="2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>
        <v>3750</v>
      </c>
      <c r="AI8" s="7"/>
      <c r="AJ8" s="7"/>
      <c r="AK8" s="7">
        <v>2500</v>
      </c>
      <c r="AL8" s="16">
        <f t="shared" ref="AL8:AL18" si="1">SUM(G8:AK8)</f>
        <v>6250</v>
      </c>
      <c r="AM8" s="6">
        <v>15000</v>
      </c>
    </row>
    <row r="9" spans="1:39" s="6" customFormat="1" ht="23.25" hidden="1" customHeight="1" x14ac:dyDescent="0.25">
      <c r="B9" s="6" t="s">
        <v>82</v>
      </c>
      <c r="C9" s="18" t="s">
        <v>38</v>
      </c>
      <c r="D9" s="13"/>
      <c r="E9" s="14" t="s">
        <v>39</v>
      </c>
      <c r="F9" s="15"/>
      <c r="G9" s="7"/>
      <c r="H9" s="7"/>
      <c r="I9" s="7"/>
      <c r="J9" s="7"/>
      <c r="K9" s="7"/>
      <c r="L9" s="7"/>
      <c r="M9" s="27">
        <v>24</v>
      </c>
      <c r="N9" s="7"/>
      <c r="O9" s="7"/>
      <c r="P9" s="7"/>
      <c r="Q9" s="7"/>
      <c r="R9" s="7"/>
      <c r="S9" s="7"/>
      <c r="T9" s="7">
        <f>M9</f>
        <v>24</v>
      </c>
      <c r="U9" s="7"/>
      <c r="V9" s="7"/>
      <c r="W9" s="7"/>
      <c r="X9" s="7"/>
      <c r="Y9" s="7"/>
      <c r="Z9" s="7"/>
      <c r="AA9" s="7">
        <f>M9</f>
        <v>24</v>
      </c>
      <c r="AB9" s="7"/>
      <c r="AC9" s="7"/>
      <c r="AD9" s="7"/>
      <c r="AE9" s="7"/>
      <c r="AF9" s="7"/>
      <c r="AG9" s="7"/>
      <c r="AH9" s="7">
        <f>M9</f>
        <v>24</v>
      </c>
      <c r="AI9" s="7"/>
      <c r="AJ9" s="7"/>
      <c r="AK9" s="7"/>
      <c r="AL9" s="16">
        <f t="shared" si="1"/>
        <v>96</v>
      </c>
    </row>
    <row r="10" spans="1:39" s="6" customFormat="1" ht="23.25" customHeight="1" x14ac:dyDescent="0.25">
      <c r="A10" s="6" t="s">
        <v>61</v>
      </c>
      <c r="B10" s="6" t="s">
        <v>82</v>
      </c>
      <c r="C10" s="18" t="s">
        <v>38</v>
      </c>
      <c r="D10" s="13"/>
      <c r="E10" s="17" t="s">
        <v>88</v>
      </c>
      <c r="F10" s="13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26">
        <f>-AK8</f>
        <v>-2500</v>
      </c>
      <c r="AL10" s="7">
        <f t="shared" si="1"/>
        <v>-2500</v>
      </c>
    </row>
    <row r="11" spans="1:39" s="6" customFormat="1" ht="23.25" customHeight="1" outlineLevel="1" x14ac:dyDescent="0.25">
      <c r="C11" s="18" t="s">
        <v>38</v>
      </c>
      <c r="D11" s="13"/>
      <c r="E11" s="17"/>
      <c r="F11" s="13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>
        <f t="shared" si="1"/>
        <v>0</v>
      </c>
    </row>
    <row r="12" spans="1:39" s="6" customFormat="1" ht="23.25" customHeight="1" outlineLevel="1" x14ac:dyDescent="0.25">
      <c r="C12" s="18" t="s">
        <v>38</v>
      </c>
      <c r="D12" s="13"/>
      <c r="E12" s="17"/>
      <c r="F12" s="13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>
        <f t="shared" si="1"/>
        <v>0</v>
      </c>
    </row>
    <row r="13" spans="1:39" s="6" customFormat="1" ht="23.25" customHeight="1" x14ac:dyDescent="0.25">
      <c r="A13" s="6" t="s">
        <v>61</v>
      </c>
      <c r="B13" s="6" t="s">
        <v>82</v>
      </c>
      <c r="C13" s="46" t="s">
        <v>38</v>
      </c>
      <c r="D13" s="19" t="s">
        <v>32</v>
      </c>
      <c r="E13" s="19" t="s">
        <v>54</v>
      </c>
      <c r="F13" s="20"/>
      <c r="G13" s="21">
        <f>SUM(G14:G18)</f>
        <v>0</v>
      </c>
      <c r="H13" s="21">
        <f t="shared" ref="H13:AK13" si="2">SUM(H14:H18)</f>
        <v>0</v>
      </c>
      <c r="I13" s="21">
        <f t="shared" si="2"/>
        <v>0</v>
      </c>
      <c r="J13" s="21">
        <f t="shared" si="2"/>
        <v>0</v>
      </c>
      <c r="K13" s="21">
        <f t="shared" si="2"/>
        <v>0</v>
      </c>
      <c r="L13" s="21">
        <f t="shared" si="2"/>
        <v>0</v>
      </c>
      <c r="M13" s="21">
        <f t="shared" si="2"/>
        <v>3208.8</v>
      </c>
      <c r="N13" s="21">
        <f t="shared" si="2"/>
        <v>0</v>
      </c>
      <c r="O13" s="21">
        <f t="shared" si="2"/>
        <v>0</v>
      </c>
      <c r="P13" s="21">
        <f t="shared" si="2"/>
        <v>0</v>
      </c>
      <c r="Q13" s="21">
        <f t="shared" si="2"/>
        <v>0</v>
      </c>
      <c r="R13" s="21">
        <f t="shared" si="2"/>
        <v>0</v>
      </c>
      <c r="S13" s="21">
        <f t="shared" si="2"/>
        <v>0</v>
      </c>
      <c r="T13" s="21">
        <f t="shared" si="2"/>
        <v>3208.8</v>
      </c>
      <c r="U13" s="21">
        <f t="shared" si="2"/>
        <v>0</v>
      </c>
      <c r="V13" s="21">
        <f t="shared" si="2"/>
        <v>0</v>
      </c>
      <c r="W13" s="21">
        <f t="shared" si="2"/>
        <v>0</v>
      </c>
      <c r="X13" s="21">
        <f t="shared" si="2"/>
        <v>0</v>
      </c>
      <c r="Y13" s="21">
        <f t="shared" si="2"/>
        <v>0</v>
      </c>
      <c r="Z13" s="21">
        <f t="shared" si="2"/>
        <v>0</v>
      </c>
      <c r="AA13" s="21">
        <f t="shared" si="2"/>
        <v>3208.8</v>
      </c>
      <c r="AB13" s="21">
        <f t="shared" si="2"/>
        <v>0</v>
      </c>
      <c r="AC13" s="21">
        <f t="shared" si="2"/>
        <v>0</v>
      </c>
      <c r="AD13" s="21">
        <f t="shared" si="2"/>
        <v>0</v>
      </c>
      <c r="AE13" s="21">
        <f t="shared" si="2"/>
        <v>0</v>
      </c>
      <c r="AF13" s="21">
        <f t="shared" si="2"/>
        <v>0</v>
      </c>
      <c r="AG13" s="21">
        <f t="shared" si="2"/>
        <v>0</v>
      </c>
      <c r="AH13" s="21">
        <f t="shared" si="2"/>
        <v>3208.8</v>
      </c>
      <c r="AI13" s="21">
        <f t="shared" si="2"/>
        <v>0</v>
      </c>
      <c r="AJ13" s="21">
        <f t="shared" si="2"/>
        <v>0</v>
      </c>
      <c r="AK13" s="21">
        <f t="shared" si="2"/>
        <v>0</v>
      </c>
      <c r="AL13" s="21">
        <f t="shared" si="1"/>
        <v>12835.2</v>
      </c>
    </row>
    <row r="14" spans="1:39" s="6" customFormat="1" ht="23.25" hidden="1" customHeight="1" x14ac:dyDescent="0.25">
      <c r="B14" s="6" t="s">
        <v>82</v>
      </c>
      <c r="C14" s="18" t="s">
        <v>38</v>
      </c>
      <c r="D14" s="13"/>
      <c r="E14" s="14" t="s">
        <v>50</v>
      </c>
      <c r="F14" s="15"/>
      <c r="G14" s="8"/>
      <c r="H14" s="7"/>
      <c r="I14" s="7"/>
      <c r="J14" s="7"/>
      <c r="K14" s="7"/>
      <c r="L14" s="7"/>
      <c r="M14" s="7">
        <v>3000</v>
      </c>
      <c r="N14" s="7"/>
      <c r="O14" s="7"/>
      <c r="P14" s="7"/>
      <c r="Q14" s="7"/>
      <c r="R14" s="7"/>
      <c r="S14" s="7"/>
      <c r="T14" s="7">
        <f t="shared" ref="T14:T18" si="3">M14</f>
        <v>3000</v>
      </c>
      <c r="U14" s="7"/>
      <c r="V14" s="7"/>
      <c r="W14" s="7"/>
      <c r="X14" s="7"/>
      <c r="Y14" s="7"/>
      <c r="Z14" s="7"/>
      <c r="AA14" s="7">
        <f t="shared" ref="AA14:AA18" si="4">M14</f>
        <v>3000</v>
      </c>
      <c r="AB14" s="7"/>
      <c r="AC14" s="7"/>
      <c r="AD14" s="7"/>
      <c r="AE14" s="7"/>
      <c r="AF14" s="7"/>
      <c r="AG14" s="7"/>
      <c r="AH14" s="7">
        <f t="shared" ref="AH14:AH18" si="5">M14</f>
        <v>3000</v>
      </c>
      <c r="AI14" s="7"/>
      <c r="AJ14" s="7"/>
      <c r="AK14" s="7"/>
      <c r="AL14" s="16">
        <f t="shared" si="1"/>
        <v>12000</v>
      </c>
    </row>
    <row r="15" spans="1:39" s="6" customFormat="1" ht="23.25" hidden="1" customHeight="1" x14ac:dyDescent="0.25">
      <c r="B15" s="6" t="s">
        <v>82</v>
      </c>
      <c r="C15" s="18" t="s">
        <v>38</v>
      </c>
      <c r="D15" s="13"/>
      <c r="E15" s="14" t="s">
        <v>83</v>
      </c>
      <c r="F15" s="15"/>
      <c r="G15" s="7"/>
      <c r="H15" s="8"/>
      <c r="I15" s="8"/>
      <c r="J15" s="8"/>
      <c r="K15" s="8"/>
      <c r="L15" s="8"/>
      <c r="M15" s="7">
        <f>M14*4%</f>
        <v>120</v>
      </c>
      <c r="N15" s="7"/>
      <c r="O15" s="7"/>
      <c r="P15" s="7"/>
      <c r="Q15" s="7"/>
      <c r="R15" s="7"/>
      <c r="S15" s="7"/>
      <c r="T15" s="7">
        <f t="shared" si="3"/>
        <v>120</v>
      </c>
      <c r="U15" s="7"/>
      <c r="V15" s="7"/>
      <c r="W15" s="7"/>
      <c r="X15" s="7"/>
      <c r="Y15" s="7"/>
      <c r="Z15" s="7"/>
      <c r="AA15" s="7">
        <f t="shared" si="4"/>
        <v>120</v>
      </c>
      <c r="AB15" s="7"/>
      <c r="AC15" s="7"/>
      <c r="AD15" s="7"/>
      <c r="AE15" s="7"/>
      <c r="AF15" s="7"/>
      <c r="AG15" s="7"/>
      <c r="AH15" s="7">
        <f t="shared" si="5"/>
        <v>120</v>
      </c>
      <c r="AI15" s="7"/>
      <c r="AJ15" s="7"/>
      <c r="AK15" s="7"/>
      <c r="AL15" s="16">
        <f t="shared" si="1"/>
        <v>480</v>
      </c>
    </row>
    <row r="16" spans="1:39" s="6" customFormat="1" ht="23.25" hidden="1" customHeight="1" x14ac:dyDescent="0.25">
      <c r="B16" s="6" t="s">
        <v>82</v>
      </c>
      <c r="C16" s="18" t="s">
        <v>38</v>
      </c>
      <c r="D16" s="11"/>
      <c r="E16" s="11" t="s">
        <v>84</v>
      </c>
      <c r="F16" s="11"/>
      <c r="G16" s="11"/>
      <c r="H16" s="11"/>
      <c r="I16" s="11"/>
      <c r="J16" s="11"/>
      <c r="K16" s="11"/>
      <c r="L16" s="11"/>
      <c r="M16" s="7">
        <f>M14*0.5%</f>
        <v>15</v>
      </c>
      <c r="N16" s="7"/>
      <c r="O16" s="7"/>
      <c r="P16" s="7"/>
      <c r="Q16" s="7"/>
      <c r="R16" s="7"/>
      <c r="S16" s="7"/>
      <c r="T16" s="7">
        <f t="shared" si="3"/>
        <v>15</v>
      </c>
      <c r="U16" s="7"/>
      <c r="V16" s="7"/>
      <c r="W16" s="7"/>
      <c r="X16" s="7"/>
      <c r="Y16" s="7"/>
      <c r="Z16" s="7"/>
      <c r="AA16" s="7">
        <f t="shared" si="4"/>
        <v>15</v>
      </c>
      <c r="AB16" s="7"/>
      <c r="AC16" s="7"/>
      <c r="AD16" s="7"/>
      <c r="AE16" s="7"/>
      <c r="AF16" s="7"/>
      <c r="AG16" s="7"/>
      <c r="AH16" s="7">
        <f t="shared" si="5"/>
        <v>15</v>
      </c>
      <c r="AI16" s="7"/>
      <c r="AJ16" s="7"/>
      <c r="AK16" s="7"/>
      <c r="AL16" s="16">
        <f t="shared" si="1"/>
        <v>60</v>
      </c>
    </row>
    <row r="17" spans="1:39" s="6" customFormat="1" ht="23.25" hidden="1" customHeight="1" x14ac:dyDescent="0.25">
      <c r="B17" s="6" t="s">
        <v>82</v>
      </c>
      <c r="C17" s="18" t="s">
        <v>38</v>
      </c>
      <c r="D17" s="11"/>
      <c r="E17" s="11" t="s">
        <v>89</v>
      </c>
      <c r="F17" s="11"/>
      <c r="G17" s="11"/>
      <c r="H17" s="11"/>
      <c r="I17" s="11"/>
      <c r="J17" s="11"/>
      <c r="K17" s="11"/>
      <c r="L17" s="11"/>
      <c r="M17" s="7">
        <f>($AH$8-M14-M15-M16)*12%</f>
        <v>73.8</v>
      </c>
      <c r="N17" s="7"/>
      <c r="O17" s="7"/>
      <c r="P17" s="7"/>
      <c r="Q17" s="7"/>
      <c r="R17" s="7"/>
      <c r="S17" s="7"/>
      <c r="T17" s="7">
        <f t="shared" si="3"/>
        <v>73.8</v>
      </c>
      <c r="U17" s="7"/>
      <c r="V17" s="7"/>
      <c r="W17" s="7"/>
      <c r="X17" s="7"/>
      <c r="Y17" s="7"/>
      <c r="Z17" s="7"/>
      <c r="AA17" s="7">
        <f t="shared" si="4"/>
        <v>73.8</v>
      </c>
      <c r="AB17" s="7"/>
      <c r="AC17" s="7"/>
      <c r="AD17" s="7"/>
      <c r="AE17" s="7"/>
      <c r="AF17" s="7"/>
      <c r="AG17" s="7"/>
      <c r="AH17" s="7">
        <f t="shared" si="5"/>
        <v>73.8</v>
      </c>
      <c r="AI17" s="7"/>
      <c r="AJ17" s="7"/>
      <c r="AK17" s="7"/>
      <c r="AL17" s="16">
        <f t="shared" si="1"/>
        <v>295.2</v>
      </c>
    </row>
    <row r="18" spans="1:39" s="6" customFormat="1" ht="23.25" hidden="1" customHeight="1" x14ac:dyDescent="0.25">
      <c r="B18" s="6" t="s">
        <v>82</v>
      </c>
      <c r="C18" s="18" t="s">
        <v>38</v>
      </c>
      <c r="D18" s="11"/>
      <c r="E18" s="11" t="s">
        <v>51</v>
      </c>
      <c r="F18" s="11"/>
      <c r="G18" s="11"/>
      <c r="H18" s="11"/>
      <c r="I18" s="11"/>
      <c r="J18" s="11"/>
      <c r="K18" s="11"/>
      <c r="L18" s="11"/>
      <c r="M18" s="7">
        <v>0</v>
      </c>
      <c r="N18" s="7"/>
      <c r="O18" s="7"/>
      <c r="P18" s="7"/>
      <c r="Q18" s="7"/>
      <c r="R18" s="7"/>
      <c r="S18" s="7"/>
      <c r="T18" s="7">
        <f t="shared" si="3"/>
        <v>0</v>
      </c>
      <c r="U18" s="7"/>
      <c r="V18" s="7"/>
      <c r="W18" s="7"/>
      <c r="X18" s="7"/>
      <c r="Y18" s="7"/>
      <c r="Z18" s="7"/>
      <c r="AA18" s="7">
        <f t="shared" si="4"/>
        <v>0</v>
      </c>
      <c r="AB18" s="7"/>
      <c r="AC18" s="7"/>
      <c r="AD18" s="7"/>
      <c r="AE18" s="7"/>
      <c r="AF18" s="7"/>
      <c r="AG18" s="7"/>
      <c r="AH18" s="7">
        <f t="shared" si="5"/>
        <v>0</v>
      </c>
      <c r="AI18" s="7"/>
      <c r="AJ18" s="7"/>
      <c r="AK18" s="7"/>
      <c r="AL18" s="16">
        <f t="shared" si="1"/>
        <v>0</v>
      </c>
    </row>
    <row r="19" spans="1:39" s="6" customFormat="1" ht="23.25" customHeight="1" collapsed="1" x14ac:dyDescent="0.25">
      <c r="A19" s="6" t="s">
        <v>61</v>
      </c>
      <c r="B19" s="6" t="s">
        <v>82</v>
      </c>
      <c r="C19" s="36" t="s">
        <v>38</v>
      </c>
      <c r="D19" s="30" t="s">
        <v>52</v>
      </c>
      <c r="E19" s="31" t="s">
        <v>53</v>
      </c>
      <c r="F19" s="28"/>
      <c r="G19" s="32">
        <f>G7-G13</f>
        <v>0</v>
      </c>
      <c r="H19" s="32">
        <f t="shared" ref="H19:AL19" si="6">H7-H13</f>
        <v>0</v>
      </c>
      <c r="I19" s="32">
        <f t="shared" si="6"/>
        <v>0</v>
      </c>
      <c r="J19" s="32">
        <f t="shared" si="6"/>
        <v>0</v>
      </c>
      <c r="K19" s="29">
        <f t="shared" si="6"/>
        <v>0</v>
      </c>
      <c r="L19" s="29">
        <f t="shared" si="6"/>
        <v>0</v>
      </c>
      <c r="M19" s="32">
        <f t="shared" si="6"/>
        <v>-1208.8000000000002</v>
      </c>
      <c r="N19" s="32">
        <f t="shared" si="6"/>
        <v>0</v>
      </c>
      <c r="O19" s="32">
        <f t="shared" si="6"/>
        <v>0</v>
      </c>
      <c r="P19" s="32">
        <f t="shared" si="6"/>
        <v>1200</v>
      </c>
      <c r="Q19" s="32">
        <f t="shared" si="6"/>
        <v>0</v>
      </c>
      <c r="R19" s="29">
        <f t="shared" si="6"/>
        <v>0</v>
      </c>
      <c r="S19" s="29">
        <f t="shared" si="6"/>
        <v>0</v>
      </c>
      <c r="T19" s="32">
        <f t="shared" si="6"/>
        <v>-3184.8</v>
      </c>
      <c r="U19" s="32">
        <f t="shared" si="6"/>
        <v>0</v>
      </c>
      <c r="V19" s="32">
        <f t="shared" si="6"/>
        <v>0</v>
      </c>
      <c r="W19" s="32">
        <f t="shared" si="6"/>
        <v>0</v>
      </c>
      <c r="X19" s="32">
        <f t="shared" si="6"/>
        <v>0</v>
      </c>
      <c r="Y19" s="29">
        <f t="shared" si="6"/>
        <v>0</v>
      </c>
      <c r="Z19" s="29">
        <f t="shared" si="6"/>
        <v>0</v>
      </c>
      <c r="AA19" s="32">
        <f t="shared" si="6"/>
        <v>-3184.8</v>
      </c>
      <c r="AB19" s="32">
        <f t="shared" si="6"/>
        <v>0</v>
      </c>
      <c r="AC19" s="32">
        <f t="shared" si="6"/>
        <v>0</v>
      </c>
      <c r="AD19" s="32">
        <f t="shared" si="6"/>
        <v>0</v>
      </c>
      <c r="AE19" s="32">
        <f t="shared" si="6"/>
        <v>0</v>
      </c>
      <c r="AF19" s="29">
        <f t="shared" si="6"/>
        <v>0</v>
      </c>
      <c r="AG19" s="29">
        <f t="shared" si="6"/>
        <v>0</v>
      </c>
      <c r="AH19" s="32">
        <f t="shared" si="6"/>
        <v>565.19999999999982</v>
      </c>
      <c r="AI19" s="32">
        <f t="shared" si="6"/>
        <v>0</v>
      </c>
      <c r="AJ19" s="32">
        <f t="shared" si="6"/>
        <v>0</v>
      </c>
      <c r="AK19" s="32">
        <f t="shared" si="6"/>
        <v>0</v>
      </c>
      <c r="AL19" s="32">
        <f t="shared" si="6"/>
        <v>-5813.2000000000007</v>
      </c>
    </row>
    <row r="20" spans="1:39" s="6" customFormat="1" ht="8.25" customHeight="1" x14ac:dyDescent="0.25">
      <c r="A20" s="6" t="s">
        <v>61</v>
      </c>
      <c r="B20" s="6" t="s">
        <v>82</v>
      </c>
    </row>
    <row r="21" spans="1:39" s="6" customFormat="1" ht="28.5" customHeight="1" x14ac:dyDescent="0.25">
      <c r="A21" s="6" t="s">
        <v>61</v>
      </c>
      <c r="B21" s="6" t="s">
        <v>82</v>
      </c>
      <c r="C21" s="36" t="s">
        <v>55</v>
      </c>
      <c r="D21" s="40" t="s">
        <v>56</v>
      </c>
      <c r="E21" s="24"/>
      <c r="F21" s="33"/>
      <c r="G21" s="24"/>
      <c r="H21" s="24"/>
      <c r="I21" s="24"/>
      <c r="J21" s="24"/>
      <c r="K21" s="33"/>
      <c r="L21" s="33"/>
      <c r="M21" s="24"/>
      <c r="N21" s="24"/>
      <c r="O21" s="24"/>
      <c r="P21" s="24"/>
      <c r="Q21" s="24"/>
      <c r="R21" s="33"/>
      <c r="S21" s="33"/>
      <c r="T21" s="24"/>
      <c r="U21" s="24"/>
      <c r="V21" s="24"/>
      <c r="W21" s="24"/>
      <c r="X21" s="24"/>
      <c r="Y21" s="33"/>
      <c r="Z21" s="33"/>
      <c r="AA21" s="24"/>
      <c r="AB21" s="24"/>
      <c r="AC21" s="24"/>
      <c r="AD21" s="24"/>
      <c r="AE21" s="24"/>
      <c r="AF21" s="33"/>
      <c r="AG21" s="33"/>
      <c r="AH21" s="24"/>
      <c r="AI21" s="24"/>
      <c r="AJ21" s="24"/>
      <c r="AK21" s="24"/>
      <c r="AL21" s="25"/>
    </row>
    <row r="22" spans="1:39" s="6" customFormat="1" ht="23.25" customHeight="1" x14ac:dyDescent="0.25">
      <c r="A22" s="6" t="s">
        <v>61</v>
      </c>
      <c r="B22" s="6" t="s">
        <v>82</v>
      </c>
      <c r="C22" s="46" t="s">
        <v>55</v>
      </c>
      <c r="D22" s="19" t="s">
        <v>62</v>
      </c>
      <c r="E22" s="19" t="s">
        <v>65</v>
      </c>
      <c r="F22" s="20"/>
      <c r="G22" s="21">
        <f>SUM(G23:G27)</f>
        <v>2733</v>
      </c>
      <c r="H22" s="21">
        <f t="shared" ref="H22:AK22" si="7">SUM(H23:H27)</f>
        <v>410</v>
      </c>
      <c r="I22" s="21">
        <f t="shared" si="7"/>
        <v>557</v>
      </c>
      <c r="J22" s="21">
        <f t="shared" si="7"/>
        <v>0</v>
      </c>
      <c r="K22" s="21">
        <f t="shared" si="7"/>
        <v>0</v>
      </c>
      <c r="L22" s="21">
        <f t="shared" si="7"/>
        <v>0</v>
      </c>
      <c r="M22" s="21">
        <f t="shared" si="7"/>
        <v>212.6</v>
      </c>
      <c r="N22" s="21">
        <f t="shared" si="7"/>
        <v>0</v>
      </c>
      <c r="O22" s="21">
        <f t="shared" si="7"/>
        <v>0</v>
      </c>
      <c r="P22" s="21">
        <f t="shared" si="7"/>
        <v>39</v>
      </c>
      <c r="Q22" s="21">
        <f t="shared" si="7"/>
        <v>265</v>
      </c>
      <c r="R22" s="21">
        <f t="shared" si="7"/>
        <v>0</v>
      </c>
      <c r="S22" s="21">
        <f t="shared" si="7"/>
        <v>0</v>
      </c>
      <c r="T22" s="21">
        <f t="shared" si="7"/>
        <v>0</v>
      </c>
      <c r="U22" s="21">
        <f t="shared" si="7"/>
        <v>126.346</v>
      </c>
      <c r="V22" s="21">
        <f t="shared" si="7"/>
        <v>0</v>
      </c>
      <c r="W22" s="21">
        <f t="shared" si="7"/>
        <v>0</v>
      </c>
      <c r="X22" s="21">
        <f t="shared" si="7"/>
        <v>831</v>
      </c>
      <c r="Y22" s="21">
        <f t="shared" si="7"/>
        <v>0</v>
      </c>
      <c r="Z22" s="21">
        <f t="shared" si="7"/>
        <v>0</v>
      </c>
      <c r="AA22" s="21">
        <f t="shared" si="7"/>
        <v>411.49</v>
      </c>
      <c r="AB22" s="21">
        <f t="shared" si="7"/>
        <v>0</v>
      </c>
      <c r="AC22" s="21">
        <f t="shared" si="7"/>
        <v>0</v>
      </c>
      <c r="AD22" s="21">
        <f t="shared" si="7"/>
        <v>0</v>
      </c>
      <c r="AE22" s="21">
        <f t="shared" si="7"/>
        <v>0</v>
      </c>
      <c r="AF22" s="21">
        <f t="shared" si="7"/>
        <v>0</v>
      </c>
      <c r="AG22" s="21">
        <f t="shared" si="7"/>
        <v>0</v>
      </c>
      <c r="AH22" s="21">
        <f t="shared" si="7"/>
        <v>0</v>
      </c>
      <c r="AI22" s="21">
        <f t="shared" si="7"/>
        <v>0</v>
      </c>
      <c r="AJ22" s="21">
        <f t="shared" si="7"/>
        <v>6832</v>
      </c>
      <c r="AK22" s="21">
        <f t="shared" si="7"/>
        <v>-0.29999999999995453</v>
      </c>
      <c r="AL22" s="22">
        <f>SUM(G22:AK22)</f>
        <v>12417.136</v>
      </c>
    </row>
    <row r="23" spans="1:39" s="6" customFormat="1" ht="23.25" hidden="1" customHeight="1" x14ac:dyDescent="0.25">
      <c r="B23" s="6" t="s">
        <v>82</v>
      </c>
      <c r="C23" s="18" t="s">
        <v>55</v>
      </c>
      <c r="D23" s="13"/>
      <c r="E23" s="14" t="s">
        <v>60</v>
      </c>
      <c r="F23" s="15"/>
      <c r="G23" s="7">
        <f>2177+556</f>
        <v>2733</v>
      </c>
      <c r="H23" s="7">
        <v>410</v>
      </c>
      <c r="I23" s="7">
        <v>557</v>
      </c>
      <c r="J23" s="7"/>
      <c r="K23" s="7"/>
      <c r="L23" s="7"/>
      <c r="M23" s="27">
        <v>212.6</v>
      </c>
      <c r="N23" s="7"/>
      <c r="O23" s="7"/>
      <c r="P23" s="7">
        <f>31.5+7.5</f>
        <v>39</v>
      </c>
      <c r="Q23" s="7">
        <v>265</v>
      </c>
      <c r="R23" s="7"/>
      <c r="S23" s="7"/>
      <c r="T23" s="7"/>
      <c r="U23" s="7">
        <f>49+2+38.5+36.846</f>
        <v>126.346</v>
      </c>
      <c r="V23" s="7"/>
      <c r="W23" s="7"/>
      <c r="X23" s="7">
        <v>831</v>
      </c>
      <c r="Y23" s="7"/>
      <c r="Z23" s="7"/>
      <c r="AA23" s="7">
        <f>78+35.5+236.55+61.44</f>
        <v>411.49</v>
      </c>
      <c r="AB23" s="7"/>
      <c r="AC23" s="7"/>
      <c r="AD23" s="7"/>
      <c r="AE23" s="7"/>
      <c r="AF23" s="7"/>
      <c r="AG23" s="7"/>
      <c r="AH23" s="7"/>
      <c r="AI23" s="7"/>
      <c r="AJ23" s="7">
        <f>6300+532</f>
        <v>6832</v>
      </c>
      <c r="AK23" s="26">
        <v>599.70000000000005</v>
      </c>
      <c r="AL23" s="16">
        <f t="shared" ref="AL23:AL33" si="8">SUM(G23:AK23)</f>
        <v>13017.136</v>
      </c>
    </row>
    <row r="24" spans="1:39" s="6" customFormat="1" ht="23.25" hidden="1" customHeight="1" x14ac:dyDescent="0.25">
      <c r="B24" s="6" t="s">
        <v>82</v>
      </c>
      <c r="C24" s="18" t="s">
        <v>55</v>
      </c>
      <c r="D24" s="13"/>
      <c r="E24" s="14" t="s">
        <v>94</v>
      </c>
      <c r="F24" s="15"/>
      <c r="G24" s="7"/>
      <c r="H24" s="7"/>
      <c r="I24" s="7"/>
      <c r="J24" s="7"/>
      <c r="K24" s="7"/>
      <c r="L24" s="7"/>
      <c r="M24" s="2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26">
        <v>-600</v>
      </c>
      <c r="AL24" s="16">
        <f t="shared" si="8"/>
        <v>-600</v>
      </c>
    </row>
    <row r="25" spans="1:39" s="6" customFormat="1" outlineLevel="1" x14ac:dyDescent="0.25">
      <c r="C25" s="18" t="s">
        <v>55</v>
      </c>
      <c r="D25" s="13"/>
      <c r="E25" s="17"/>
      <c r="F25" s="13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>
        <f t="shared" si="8"/>
        <v>0</v>
      </c>
    </row>
    <row r="26" spans="1:39" outlineLevel="1" x14ac:dyDescent="0.25">
      <c r="B26" s="6"/>
      <c r="C26" s="18" t="s">
        <v>55</v>
      </c>
      <c r="D26" s="13"/>
      <c r="E26" s="17"/>
      <c r="F26" s="13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>
        <f t="shared" si="8"/>
        <v>0</v>
      </c>
      <c r="AM26" s="6"/>
    </row>
    <row r="27" spans="1:39" outlineLevel="1" x14ac:dyDescent="0.25">
      <c r="B27" s="6"/>
      <c r="C27" s="18" t="s">
        <v>55</v>
      </c>
      <c r="D27" s="13"/>
      <c r="E27" s="17"/>
      <c r="F27" s="13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>
        <f t="shared" si="8"/>
        <v>0</v>
      </c>
    </row>
    <row r="28" spans="1:39" x14ac:dyDescent="0.25">
      <c r="A28" s="5" t="s">
        <v>61</v>
      </c>
      <c r="B28" s="6" t="s">
        <v>82</v>
      </c>
      <c r="C28" s="46" t="s">
        <v>55</v>
      </c>
      <c r="D28" s="19" t="s">
        <v>32</v>
      </c>
      <c r="E28" s="19" t="s">
        <v>54</v>
      </c>
      <c r="F28" s="20"/>
      <c r="G28" s="21">
        <f>SUM(G29:G33)</f>
        <v>0</v>
      </c>
      <c r="H28" s="21">
        <f t="shared" ref="H28:AK28" si="9">SUM(H29:H33)</f>
        <v>0</v>
      </c>
      <c r="I28" s="21">
        <f t="shared" si="9"/>
        <v>170</v>
      </c>
      <c r="J28" s="21">
        <f t="shared" si="9"/>
        <v>0</v>
      </c>
      <c r="K28" s="21">
        <f t="shared" si="9"/>
        <v>0</v>
      </c>
      <c r="L28" s="21">
        <f t="shared" si="9"/>
        <v>0</v>
      </c>
      <c r="M28" s="21">
        <f t="shared" si="9"/>
        <v>166</v>
      </c>
      <c r="N28" s="21">
        <f t="shared" si="9"/>
        <v>0</v>
      </c>
      <c r="O28" s="21">
        <f t="shared" si="9"/>
        <v>0</v>
      </c>
      <c r="P28" s="21">
        <f t="shared" si="9"/>
        <v>665</v>
      </c>
      <c r="Q28" s="21">
        <f t="shared" si="9"/>
        <v>0</v>
      </c>
      <c r="R28" s="21">
        <f t="shared" si="9"/>
        <v>0</v>
      </c>
      <c r="S28" s="21">
        <f t="shared" si="9"/>
        <v>0</v>
      </c>
      <c r="T28" s="21">
        <f t="shared" si="9"/>
        <v>0</v>
      </c>
      <c r="U28" s="21">
        <f t="shared" si="9"/>
        <v>0</v>
      </c>
      <c r="V28" s="21">
        <f t="shared" si="9"/>
        <v>0</v>
      </c>
      <c r="W28" s="21">
        <f t="shared" si="9"/>
        <v>0</v>
      </c>
      <c r="X28" s="21">
        <f t="shared" si="9"/>
        <v>0</v>
      </c>
      <c r="Y28" s="21">
        <f t="shared" si="9"/>
        <v>0</v>
      </c>
      <c r="Z28" s="21">
        <f t="shared" si="9"/>
        <v>0</v>
      </c>
      <c r="AA28" s="21">
        <f t="shared" si="9"/>
        <v>70</v>
      </c>
      <c r="AB28" s="21">
        <f t="shared" si="9"/>
        <v>0</v>
      </c>
      <c r="AC28" s="21">
        <f t="shared" si="9"/>
        <v>0</v>
      </c>
      <c r="AD28" s="21">
        <f t="shared" si="9"/>
        <v>0</v>
      </c>
      <c r="AE28" s="21">
        <f t="shared" si="9"/>
        <v>0</v>
      </c>
      <c r="AF28" s="21">
        <f t="shared" si="9"/>
        <v>0</v>
      </c>
      <c r="AG28" s="21">
        <f t="shared" si="9"/>
        <v>0</v>
      </c>
      <c r="AH28" s="21">
        <f t="shared" si="9"/>
        <v>3444.904</v>
      </c>
      <c r="AI28" s="21">
        <f t="shared" si="9"/>
        <v>0</v>
      </c>
      <c r="AJ28" s="21">
        <f t="shared" si="9"/>
        <v>170</v>
      </c>
      <c r="AK28" s="21">
        <f t="shared" si="9"/>
        <v>0</v>
      </c>
      <c r="AL28" s="21">
        <f t="shared" si="8"/>
        <v>4685.9040000000005</v>
      </c>
    </row>
    <row r="29" spans="1:39" hidden="1" x14ac:dyDescent="0.25">
      <c r="B29" s="6" t="s">
        <v>82</v>
      </c>
      <c r="C29" s="18" t="s">
        <v>55</v>
      </c>
      <c r="D29" s="13"/>
      <c r="E29" s="14" t="s">
        <v>59</v>
      </c>
      <c r="F29" s="15"/>
      <c r="G29" s="8"/>
      <c r="H29" s="7"/>
      <c r="I29" s="7">
        <v>170</v>
      </c>
      <c r="J29" s="7"/>
      <c r="K29" s="7"/>
      <c r="L29" s="7"/>
      <c r="M29" s="7">
        <v>166</v>
      </c>
      <c r="N29" s="7"/>
      <c r="O29" s="7"/>
      <c r="P29" s="7">
        <v>665</v>
      </c>
      <c r="Q29" s="7"/>
      <c r="R29" s="7"/>
      <c r="S29" s="7"/>
      <c r="T29" s="7"/>
      <c r="U29" s="7"/>
      <c r="V29" s="7"/>
      <c r="W29" s="7"/>
      <c r="X29" s="7"/>
      <c r="Y29" s="7"/>
      <c r="Z29" s="7"/>
      <c r="AA29" s="7">
        <v>70</v>
      </c>
      <c r="AB29" s="7"/>
      <c r="AC29" s="7"/>
      <c r="AD29" s="7"/>
      <c r="AE29" s="7"/>
      <c r="AF29" s="7"/>
      <c r="AG29" s="7"/>
      <c r="AH29" s="7">
        <v>3444.904</v>
      </c>
      <c r="AI29" s="7"/>
      <c r="AJ29" s="7">
        <v>170</v>
      </c>
      <c r="AK29" s="7"/>
      <c r="AL29" s="16">
        <f t="shared" si="8"/>
        <v>4685.9040000000005</v>
      </c>
    </row>
    <row r="30" spans="1:39" hidden="1" x14ac:dyDescent="0.25">
      <c r="B30" s="6" t="s">
        <v>82</v>
      </c>
      <c r="C30" s="18" t="s">
        <v>55</v>
      </c>
      <c r="D30" s="13"/>
      <c r="E30" s="14" t="s">
        <v>58</v>
      </c>
      <c r="F30" s="15"/>
      <c r="G30" s="7"/>
      <c r="H30" s="8"/>
      <c r="I30" s="8"/>
      <c r="J30" s="8"/>
      <c r="K30" s="8"/>
      <c r="L30" s="8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16">
        <f t="shared" si="8"/>
        <v>0</v>
      </c>
    </row>
    <row r="31" spans="1:39" s="6" customFormat="1" outlineLevel="1" x14ac:dyDescent="0.25">
      <c r="C31" s="18" t="s">
        <v>55</v>
      </c>
      <c r="D31" s="11"/>
      <c r="E31" s="11"/>
      <c r="F31" s="11"/>
      <c r="G31" s="11"/>
      <c r="H31" s="11"/>
      <c r="I31" s="11"/>
      <c r="J31" s="11"/>
      <c r="K31" s="11"/>
      <c r="L31" s="11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16">
        <f t="shared" si="8"/>
        <v>0</v>
      </c>
      <c r="AM31" s="5"/>
    </row>
    <row r="32" spans="1:39" outlineLevel="1" x14ac:dyDescent="0.25">
      <c r="B32" s="6"/>
      <c r="C32" s="18" t="s">
        <v>55</v>
      </c>
      <c r="D32" s="11"/>
      <c r="E32" s="11"/>
      <c r="F32" s="11"/>
      <c r="G32" s="11"/>
      <c r="H32" s="11"/>
      <c r="I32" s="11"/>
      <c r="J32" s="11"/>
      <c r="K32" s="11"/>
      <c r="L32" s="11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16">
        <f t="shared" si="8"/>
        <v>0</v>
      </c>
      <c r="AM32" s="6"/>
    </row>
    <row r="33" spans="1:39" outlineLevel="1" x14ac:dyDescent="0.25">
      <c r="B33" s="6"/>
      <c r="C33" s="18" t="s">
        <v>55</v>
      </c>
      <c r="D33" s="11"/>
      <c r="E33" s="11"/>
      <c r="F33" s="11"/>
      <c r="G33" s="11"/>
      <c r="H33" s="11"/>
      <c r="I33" s="11"/>
      <c r="J33" s="11"/>
      <c r="K33" s="11"/>
      <c r="L33" s="11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16">
        <f t="shared" si="8"/>
        <v>0</v>
      </c>
      <c r="AM33" s="6"/>
    </row>
    <row r="34" spans="1:39" s="6" customFormat="1" ht="23.25" customHeight="1" x14ac:dyDescent="0.25">
      <c r="A34" s="6" t="s">
        <v>61</v>
      </c>
      <c r="B34" s="6" t="s">
        <v>82</v>
      </c>
      <c r="C34" s="36" t="s">
        <v>55</v>
      </c>
      <c r="D34" s="30" t="s">
        <v>57</v>
      </c>
      <c r="E34" s="31" t="s">
        <v>53</v>
      </c>
      <c r="F34" s="28"/>
      <c r="G34" s="32">
        <f>G22-G28</f>
        <v>2733</v>
      </c>
      <c r="H34" s="32">
        <f t="shared" ref="H34:AL34" si="10">H22-H28</f>
        <v>410</v>
      </c>
      <c r="I34" s="32">
        <f t="shared" si="10"/>
        <v>387</v>
      </c>
      <c r="J34" s="32">
        <f t="shared" si="10"/>
        <v>0</v>
      </c>
      <c r="K34" s="29">
        <f t="shared" si="10"/>
        <v>0</v>
      </c>
      <c r="L34" s="29">
        <f t="shared" si="10"/>
        <v>0</v>
      </c>
      <c r="M34" s="32">
        <f t="shared" si="10"/>
        <v>46.599999999999994</v>
      </c>
      <c r="N34" s="32">
        <f t="shared" si="10"/>
        <v>0</v>
      </c>
      <c r="O34" s="32">
        <f t="shared" si="10"/>
        <v>0</v>
      </c>
      <c r="P34" s="32">
        <f t="shared" si="10"/>
        <v>-626</v>
      </c>
      <c r="Q34" s="32">
        <f t="shared" si="10"/>
        <v>265</v>
      </c>
      <c r="R34" s="29">
        <f t="shared" si="10"/>
        <v>0</v>
      </c>
      <c r="S34" s="29">
        <f t="shared" si="10"/>
        <v>0</v>
      </c>
      <c r="T34" s="32">
        <f t="shared" si="10"/>
        <v>0</v>
      </c>
      <c r="U34" s="32">
        <f t="shared" si="10"/>
        <v>126.346</v>
      </c>
      <c r="V34" s="32">
        <f t="shared" si="10"/>
        <v>0</v>
      </c>
      <c r="W34" s="32">
        <f t="shared" si="10"/>
        <v>0</v>
      </c>
      <c r="X34" s="32">
        <f t="shared" si="10"/>
        <v>831</v>
      </c>
      <c r="Y34" s="29">
        <f t="shared" si="10"/>
        <v>0</v>
      </c>
      <c r="Z34" s="29">
        <f t="shared" si="10"/>
        <v>0</v>
      </c>
      <c r="AA34" s="32">
        <f t="shared" si="10"/>
        <v>341.49</v>
      </c>
      <c r="AB34" s="32">
        <f t="shared" si="10"/>
        <v>0</v>
      </c>
      <c r="AC34" s="32">
        <f t="shared" si="10"/>
        <v>0</v>
      </c>
      <c r="AD34" s="32">
        <f t="shared" si="10"/>
        <v>0</v>
      </c>
      <c r="AE34" s="32">
        <f t="shared" si="10"/>
        <v>0</v>
      </c>
      <c r="AF34" s="29">
        <f t="shared" si="10"/>
        <v>0</v>
      </c>
      <c r="AG34" s="29">
        <f t="shared" si="10"/>
        <v>0</v>
      </c>
      <c r="AH34" s="32">
        <f t="shared" si="10"/>
        <v>-3444.904</v>
      </c>
      <c r="AI34" s="32">
        <f t="shared" si="10"/>
        <v>0</v>
      </c>
      <c r="AJ34" s="32">
        <f t="shared" si="10"/>
        <v>6662</v>
      </c>
      <c r="AK34" s="32">
        <f t="shared" si="10"/>
        <v>-0.29999999999995453</v>
      </c>
      <c r="AL34" s="32">
        <f t="shared" si="10"/>
        <v>7731.232</v>
      </c>
    </row>
    <row r="35" spans="1:39" s="6" customFormat="1" ht="12" customHeight="1" x14ac:dyDescent="0.25">
      <c r="A35" s="6" t="s">
        <v>61</v>
      </c>
      <c r="B35" s="6" t="s">
        <v>82</v>
      </c>
      <c r="C35" s="10"/>
    </row>
    <row r="36" spans="1:39" s="6" customFormat="1" ht="28.5" customHeight="1" x14ac:dyDescent="0.25">
      <c r="A36" s="6" t="s">
        <v>61</v>
      </c>
      <c r="B36" s="6" t="s">
        <v>82</v>
      </c>
      <c r="C36" s="36" t="s">
        <v>63</v>
      </c>
      <c r="D36" s="40" t="s">
        <v>33</v>
      </c>
      <c r="E36" s="24"/>
      <c r="F36" s="33"/>
      <c r="G36" s="24"/>
      <c r="H36" s="24"/>
      <c r="I36" s="24"/>
      <c r="J36" s="24"/>
      <c r="K36" s="33"/>
      <c r="L36" s="33"/>
      <c r="M36" s="24"/>
      <c r="N36" s="24"/>
      <c r="O36" s="24"/>
      <c r="P36" s="24"/>
      <c r="Q36" s="24"/>
      <c r="R36" s="33"/>
      <c r="S36" s="33"/>
      <c r="T36" s="24"/>
      <c r="U36" s="24"/>
      <c r="V36" s="24"/>
      <c r="W36" s="24"/>
      <c r="X36" s="24"/>
      <c r="Y36" s="33"/>
      <c r="Z36" s="33"/>
      <c r="AA36" s="24"/>
      <c r="AB36" s="24"/>
      <c r="AC36" s="24"/>
      <c r="AD36" s="24"/>
      <c r="AE36" s="24"/>
      <c r="AF36" s="33"/>
      <c r="AG36" s="33"/>
      <c r="AH36" s="24"/>
      <c r="AI36" s="24"/>
      <c r="AJ36" s="24"/>
      <c r="AK36" s="24"/>
      <c r="AL36" s="25"/>
    </row>
    <row r="37" spans="1:39" s="6" customFormat="1" ht="23.25" customHeight="1" x14ac:dyDescent="0.25">
      <c r="A37" s="6" t="s">
        <v>61</v>
      </c>
      <c r="B37" s="6" t="s">
        <v>82</v>
      </c>
      <c r="C37" s="46" t="s">
        <v>63</v>
      </c>
      <c r="D37" s="19" t="s">
        <v>62</v>
      </c>
      <c r="E37" s="19" t="s">
        <v>65</v>
      </c>
      <c r="F37" s="20"/>
      <c r="G37" s="21">
        <f>SUM(G38:G42)</f>
        <v>2562</v>
      </c>
      <c r="H37" s="21">
        <f t="shared" ref="H37:AK37" si="11">SUM(H38:H42)</f>
        <v>0</v>
      </c>
      <c r="I37" s="21">
        <f t="shared" si="11"/>
        <v>0</v>
      </c>
      <c r="J37" s="21">
        <f t="shared" si="11"/>
        <v>0</v>
      </c>
      <c r="K37" s="21">
        <f t="shared" si="11"/>
        <v>0</v>
      </c>
      <c r="L37" s="21">
        <f t="shared" si="11"/>
        <v>0</v>
      </c>
      <c r="M37" s="21">
        <f t="shared" si="11"/>
        <v>0</v>
      </c>
      <c r="N37" s="21">
        <f t="shared" si="11"/>
        <v>0</v>
      </c>
      <c r="O37" s="21">
        <f t="shared" si="11"/>
        <v>0</v>
      </c>
      <c r="P37" s="21">
        <f t="shared" si="11"/>
        <v>0</v>
      </c>
      <c r="Q37" s="21">
        <f t="shared" si="11"/>
        <v>0</v>
      </c>
      <c r="R37" s="21">
        <f t="shared" si="11"/>
        <v>0</v>
      </c>
      <c r="S37" s="21">
        <f t="shared" si="11"/>
        <v>0</v>
      </c>
      <c r="T37" s="21">
        <f t="shared" si="11"/>
        <v>0</v>
      </c>
      <c r="U37" s="21">
        <f t="shared" si="11"/>
        <v>0</v>
      </c>
      <c r="V37" s="21">
        <f t="shared" si="11"/>
        <v>0</v>
      </c>
      <c r="W37" s="21">
        <f t="shared" si="11"/>
        <v>0</v>
      </c>
      <c r="X37" s="21">
        <f t="shared" si="11"/>
        <v>0</v>
      </c>
      <c r="Y37" s="21">
        <f t="shared" si="11"/>
        <v>0</v>
      </c>
      <c r="Z37" s="21">
        <f t="shared" si="11"/>
        <v>0</v>
      </c>
      <c r="AA37" s="21">
        <f t="shared" si="11"/>
        <v>0</v>
      </c>
      <c r="AB37" s="21">
        <f t="shared" si="11"/>
        <v>0</v>
      </c>
      <c r="AC37" s="21">
        <f t="shared" si="11"/>
        <v>0</v>
      </c>
      <c r="AD37" s="21">
        <f t="shared" si="11"/>
        <v>0</v>
      </c>
      <c r="AE37" s="21">
        <f t="shared" si="11"/>
        <v>0</v>
      </c>
      <c r="AF37" s="21">
        <f t="shared" si="11"/>
        <v>0</v>
      </c>
      <c r="AG37" s="21">
        <f t="shared" si="11"/>
        <v>0</v>
      </c>
      <c r="AH37" s="21">
        <f t="shared" si="11"/>
        <v>0</v>
      </c>
      <c r="AI37" s="21">
        <f t="shared" si="11"/>
        <v>0</v>
      </c>
      <c r="AJ37" s="21">
        <f t="shared" si="11"/>
        <v>0</v>
      </c>
      <c r="AK37" s="21">
        <f t="shared" si="11"/>
        <v>0</v>
      </c>
      <c r="AL37" s="22">
        <f>SUM(G37:AK37)</f>
        <v>2562</v>
      </c>
    </row>
    <row r="38" spans="1:39" s="6" customFormat="1" ht="23.25" hidden="1" customHeight="1" x14ac:dyDescent="0.25">
      <c r="B38" s="6" t="s">
        <v>82</v>
      </c>
      <c r="C38" s="18" t="s">
        <v>63</v>
      </c>
      <c r="D38" s="13"/>
      <c r="E38" s="14" t="s">
        <v>74</v>
      </c>
      <c r="F38" s="15"/>
      <c r="G38" s="7">
        <v>2262</v>
      </c>
      <c r="H38" s="7"/>
      <c r="I38" s="7"/>
      <c r="J38" s="7"/>
      <c r="K38" s="7"/>
      <c r="L38" s="7"/>
      <c r="M38" s="2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26"/>
      <c r="AL38" s="16">
        <f t="shared" ref="AL38:AL112" si="12">SUM(G38:AK38)</f>
        <v>2262</v>
      </c>
    </row>
    <row r="39" spans="1:39" s="6" customFormat="1" ht="23.25" customHeight="1" outlineLevel="1" x14ac:dyDescent="0.25">
      <c r="B39" s="6" t="s">
        <v>82</v>
      </c>
      <c r="C39" s="18" t="s">
        <v>63</v>
      </c>
      <c r="D39" s="13"/>
      <c r="E39" s="14" t="s">
        <v>75</v>
      </c>
      <c r="F39" s="15"/>
      <c r="G39" s="7">
        <v>300</v>
      </c>
      <c r="H39" s="7"/>
      <c r="I39" s="7"/>
      <c r="J39" s="7"/>
      <c r="K39" s="7"/>
      <c r="L39" s="7"/>
      <c r="M39" s="2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16">
        <f t="shared" si="12"/>
        <v>300</v>
      </c>
    </row>
    <row r="40" spans="1:39" s="6" customFormat="1" outlineLevel="1" x14ac:dyDescent="0.25">
      <c r="C40" s="18" t="s">
        <v>63</v>
      </c>
      <c r="D40" s="13"/>
      <c r="E40" s="17"/>
      <c r="F40" s="13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>
        <f t="shared" si="12"/>
        <v>0</v>
      </c>
    </row>
    <row r="41" spans="1:39" outlineLevel="1" x14ac:dyDescent="0.25">
      <c r="B41" s="6"/>
      <c r="C41" s="18" t="s">
        <v>63</v>
      </c>
      <c r="D41" s="13"/>
      <c r="E41" s="17"/>
      <c r="F41" s="13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>
        <f t="shared" si="12"/>
        <v>0</v>
      </c>
      <c r="AM41" s="6"/>
    </row>
    <row r="42" spans="1:39" outlineLevel="1" x14ac:dyDescent="0.25">
      <c r="B42" s="6"/>
      <c r="C42" s="18" t="s">
        <v>63</v>
      </c>
      <c r="D42" s="13"/>
      <c r="E42" s="17"/>
      <c r="F42" s="13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>
        <f t="shared" si="12"/>
        <v>0</v>
      </c>
    </row>
    <row r="43" spans="1:39" x14ac:dyDescent="0.25">
      <c r="A43" s="5" t="s">
        <v>61</v>
      </c>
      <c r="B43" s="6" t="s">
        <v>82</v>
      </c>
      <c r="C43" s="46" t="s">
        <v>63</v>
      </c>
      <c r="D43" s="19" t="s">
        <v>32</v>
      </c>
      <c r="E43" s="19" t="s">
        <v>54</v>
      </c>
      <c r="F43" s="20"/>
      <c r="G43" s="21">
        <f>G44+G50+G56+G66+G74+G78+G84+G90</f>
        <v>81.447000000000003</v>
      </c>
      <c r="H43" s="21">
        <f t="shared" ref="H43:AK43" si="13">H44+H50+H56+H66+H74+H78+H84+H90</f>
        <v>659</v>
      </c>
      <c r="I43" s="21">
        <f t="shared" si="13"/>
        <v>45</v>
      </c>
      <c r="J43" s="21">
        <f t="shared" si="13"/>
        <v>0</v>
      </c>
      <c r="K43" s="21">
        <f t="shared" si="13"/>
        <v>0</v>
      </c>
      <c r="L43" s="21">
        <f t="shared" si="13"/>
        <v>0</v>
      </c>
      <c r="M43" s="21">
        <f t="shared" si="13"/>
        <v>-15</v>
      </c>
      <c r="N43" s="21">
        <f t="shared" si="13"/>
        <v>20</v>
      </c>
      <c r="O43" s="21">
        <f t="shared" si="13"/>
        <v>0</v>
      </c>
      <c r="P43" s="21">
        <f t="shared" si="13"/>
        <v>512.5</v>
      </c>
      <c r="Q43" s="21">
        <f t="shared" si="13"/>
        <v>1</v>
      </c>
      <c r="R43" s="21">
        <f t="shared" si="13"/>
        <v>0</v>
      </c>
      <c r="S43" s="21">
        <f t="shared" si="13"/>
        <v>0</v>
      </c>
      <c r="T43" s="21">
        <f t="shared" si="13"/>
        <v>-45</v>
      </c>
      <c r="U43" s="21">
        <f t="shared" si="13"/>
        <v>0</v>
      </c>
      <c r="V43" s="21">
        <f t="shared" si="13"/>
        <v>0</v>
      </c>
      <c r="W43" s="21">
        <f t="shared" si="13"/>
        <v>0</v>
      </c>
      <c r="X43" s="21">
        <f t="shared" si="13"/>
        <v>45</v>
      </c>
      <c r="Y43" s="21">
        <f t="shared" si="13"/>
        <v>0</v>
      </c>
      <c r="Z43" s="21">
        <f t="shared" si="13"/>
        <v>0</v>
      </c>
      <c r="AA43" s="21">
        <f t="shared" si="13"/>
        <v>97</v>
      </c>
      <c r="AB43" s="21">
        <f t="shared" si="13"/>
        <v>201.74700000000001</v>
      </c>
      <c r="AC43" s="21">
        <f t="shared" si="13"/>
        <v>27.5</v>
      </c>
      <c r="AD43" s="21">
        <f t="shared" si="13"/>
        <v>35.5</v>
      </c>
      <c r="AE43" s="21">
        <f t="shared" si="13"/>
        <v>552.77599999999995</v>
      </c>
      <c r="AF43" s="21">
        <f t="shared" si="13"/>
        <v>0</v>
      </c>
      <c r="AG43" s="21">
        <f t="shared" si="13"/>
        <v>0</v>
      </c>
      <c r="AH43" s="21">
        <f t="shared" si="13"/>
        <v>99.5</v>
      </c>
      <c r="AI43" s="21">
        <f t="shared" si="13"/>
        <v>12.644</v>
      </c>
      <c r="AJ43" s="21">
        <f t="shared" si="13"/>
        <v>120</v>
      </c>
      <c r="AK43" s="21">
        <f t="shared" si="13"/>
        <v>82.962000000000003</v>
      </c>
      <c r="AL43" s="21">
        <f t="shared" si="12"/>
        <v>2533.576</v>
      </c>
    </row>
    <row r="44" spans="1:39" x14ac:dyDescent="0.25">
      <c r="A44" s="5" t="s">
        <v>61</v>
      </c>
      <c r="B44" s="6" t="s">
        <v>82</v>
      </c>
      <c r="C44" s="18" t="s">
        <v>63</v>
      </c>
      <c r="D44" s="12"/>
      <c r="E44" s="12" t="s">
        <v>22</v>
      </c>
      <c r="F44" s="41"/>
      <c r="G44" s="42">
        <f>SUM(G45:G49)</f>
        <v>0</v>
      </c>
      <c r="H44" s="42">
        <f t="shared" ref="H44:AK44" si="14">SUM(H45:H49)</f>
        <v>0</v>
      </c>
      <c r="I44" s="42">
        <f t="shared" si="14"/>
        <v>0</v>
      </c>
      <c r="J44" s="42">
        <f t="shared" si="14"/>
        <v>0</v>
      </c>
      <c r="K44" s="42">
        <f t="shared" si="14"/>
        <v>0</v>
      </c>
      <c r="L44" s="42">
        <f t="shared" si="14"/>
        <v>0</v>
      </c>
      <c r="M44" s="42">
        <f t="shared" si="14"/>
        <v>0</v>
      </c>
      <c r="N44" s="42">
        <f t="shared" si="14"/>
        <v>0</v>
      </c>
      <c r="O44" s="42">
        <f t="shared" si="14"/>
        <v>0</v>
      </c>
      <c r="P44" s="42">
        <f t="shared" si="14"/>
        <v>322.5</v>
      </c>
      <c r="Q44" s="42">
        <f t="shared" si="14"/>
        <v>0</v>
      </c>
      <c r="R44" s="42">
        <f t="shared" si="14"/>
        <v>0</v>
      </c>
      <c r="S44" s="42">
        <f t="shared" si="14"/>
        <v>0</v>
      </c>
      <c r="T44" s="42">
        <f t="shared" si="14"/>
        <v>0</v>
      </c>
      <c r="U44" s="42">
        <f t="shared" si="14"/>
        <v>0</v>
      </c>
      <c r="V44" s="42">
        <f t="shared" si="14"/>
        <v>0</v>
      </c>
      <c r="W44" s="42">
        <f t="shared" si="14"/>
        <v>0</v>
      </c>
      <c r="X44" s="42">
        <f t="shared" si="14"/>
        <v>0</v>
      </c>
      <c r="Y44" s="42">
        <f t="shared" si="14"/>
        <v>0</v>
      </c>
      <c r="Z44" s="42">
        <f t="shared" si="14"/>
        <v>0</v>
      </c>
      <c r="AA44" s="42">
        <f t="shared" si="14"/>
        <v>110</v>
      </c>
      <c r="AB44" s="42">
        <f t="shared" si="14"/>
        <v>0</v>
      </c>
      <c r="AC44" s="42">
        <f t="shared" si="14"/>
        <v>0</v>
      </c>
      <c r="AD44" s="42">
        <f t="shared" si="14"/>
        <v>0</v>
      </c>
      <c r="AE44" s="42">
        <f t="shared" si="14"/>
        <v>192.5</v>
      </c>
      <c r="AF44" s="42">
        <f t="shared" si="14"/>
        <v>0</v>
      </c>
      <c r="AG44" s="42">
        <f t="shared" si="14"/>
        <v>0</v>
      </c>
      <c r="AH44" s="42">
        <f t="shared" si="14"/>
        <v>0</v>
      </c>
      <c r="AI44" s="42">
        <f t="shared" si="14"/>
        <v>0</v>
      </c>
      <c r="AJ44" s="42">
        <f t="shared" si="14"/>
        <v>0</v>
      </c>
      <c r="AK44" s="42">
        <f t="shared" si="14"/>
        <v>0</v>
      </c>
      <c r="AL44" s="43">
        <f t="shared" si="12"/>
        <v>625</v>
      </c>
    </row>
    <row r="45" spans="1:39" hidden="1" x14ac:dyDescent="0.25">
      <c r="B45" s="6" t="s">
        <v>82</v>
      </c>
      <c r="C45" s="18" t="s">
        <v>63</v>
      </c>
      <c r="D45" s="13"/>
      <c r="E45" s="14" t="s">
        <v>92</v>
      </c>
      <c r="F45" s="15"/>
      <c r="G45" s="7"/>
      <c r="H45" s="7"/>
      <c r="I45" s="7"/>
      <c r="J45" s="7"/>
      <c r="K45" s="7"/>
      <c r="L45" s="7"/>
      <c r="M45" s="7"/>
      <c r="N45" s="7"/>
      <c r="O45" s="7"/>
      <c r="P45" s="7">
        <f>385/2</f>
        <v>192.5</v>
      </c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>
        <f>P45</f>
        <v>192.5</v>
      </c>
      <c r="AF45" s="7"/>
      <c r="AG45" s="7"/>
      <c r="AH45" s="7"/>
      <c r="AI45" s="7"/>
      <c r="AJ45" s="7"/>
      <c r="AK45" s="7"/>
      <c r="AL45" s="16">
        <f t="shared" si="12"/>
        <v>385</v>
      </c>
    </row>
    <row r="46" spans="1:39" s="6" customFormat="1" outlineLevel="1" x14ac:dyDescent="0.25">
      <c r="B46" s="6" t="s">
        <v>82</v>
      </c>
      <c r="C46" s="18" t="s">
        <v>63</v>
      </c>
      <c r="D46" s="11"/>
      <c r="E46" s="14" t="s">
        <v>7</v>
      </c>
      <c r="F46" s="15"/>
      <c r="G46" s="7"/>
      <c r="H46" s="7"/>
      <c r="I46" s="7"/>
      <c r="J46" s="7"/>
      <c r="K46" s="7"/>
      <c r="L46" s="7"/>
      <c r="M46" s="7"/>
      <c r="N46" s="7"/>
      <c r="O46" s="7"/>
      <c r="P46" s="7">
        <v>130</v>
      </c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16">
        <f t="shared" si="12"/>
        <v>130</v>
      </c>
      <c r="AM46" s="5"/>
    </row>
    <row r="47" spans="1:39" outlineLevel="1" x14ac:dyDescent="0.25">
      <c r="B47" s="6" t="s">
        <v>82</v>
      </c>
      <c r="C47" s="18" t="s">
        <v>63</v>
      </c>
      <c r="D47" s="11"/>
      <c r="E47" s="17" t="s">
        <v>87</v>
      </c>
      <c r="F47" s="13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>
        <v>110</v>
      </c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>
        <f t="shared" si="12"/>
        <v>110</v>
      </c>
      <c r="AM47" s="6"/>
    </row>
    <row r="48" spans="1:39" outlineLevel="1" x14ac:dyDescent="0.25">
      <c r="B48" s="6"/>
      <c r="C48" s="18" t="s">
        <v>63</v>
      </c>
      <c r="D48" s="11"/>
      <c r="E48" s="17"/>
      <c r="F48" s="13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>
        <f t="shared" si="12"/>
        <v>0</v>
      </c>
      <c r="AM48" s="6"/>
    </row>
    <row r="49" spans="1:40" outlineLevel="1" x14ac:dyDescent="0.25">
      <c r="B49" s="6"/>
      <c r="C49" s="18" t="s">
        <v>63</v>
      </c>
      <c r="D49" s="11"/>
      <c r="E49" s="17"/>
      <c r="F49" s="13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>
        <f t="shared" si="12"/>
        <v>0</v>
      </c>
      <c r="AM49" s="6"/>
    </row>
    <row r="50" spans="1:40" outlineLevel="1" x14ac:dyDescent="0.25">
      <c r="A50" s="5" t="s">
        <v>61</v>
      </c>
      <c r="B50" s="6" t="s">
        <v>82</v>
      </c>
      <c r="C50" s="18" t="s">
        <v>63</v>
      </c>
      <c r="D50" s="12"/>
      <c r="E50" s="12" t="s">
        <v>23</v>
      </c>
      <c r="F50" s="41"/>
      <c r="G50" s="42">
        <f>SUM(G51:G55)</f>
        <v>66.447000000000003</v>
      </c>
      <c r="H50" s="42">
        <f t="shared" ref="H50:AK50" si="15">SUM(H51:H55)</f>
        <v>4</v>
      </c>
      <c r="I50" s="42">
        <f t="shared" si="15"/>
        <v>0</v>
      </c>
      <c r="J50" s="42">
        <f t="shared" si="15"/>
        <v>0</v>
      </c>
      <c r="K50" s="42">
        <f t="shared" si="15"/>
        <v>0</v>
      </c>
      <c r="L50" s="42">
        <f t="shared" si="15"/>
        <v>0</v>
      </c>
      <c r="M50" s="42">
        <f t="shared" si="15"/>
        <v>0</v>
      </c>
      <c r="N50" s="42">
        <f t="shared" si="15"/>
        <v>0</v>
      </c>
      <c r="O50" s="42">
        <f t="shared" si="15"/>
        <v>0</v>
      </c>
      <c r="P50" s="42">
        <f t="shared" si="15"/>
        <v>0</v>
      </c>
      <c r="Q50" s="42">
        <f t="shared" si="15"/>
        <v>0</v>
      </c>
      <c r="R50" s="42">
        <f t="shared" si="15"/>
        <v>0</v>
      </c>
      <c r="S50" s="42">
        <f t="shared" si="15"/>
        <v>0</v>
      </c>
      <c r="T50" s="42">
        <f t="shared" si="15"/>
        <v>0</v>
      </c>
      <c r="U50" s="42">
        <f t="shared" si="15"/>
        <v>0</v>
      </c>
      <c r="V50" s="42">
        <f t="shared" si="15"/>
        <v>0</v>
      </c>
      <c r="W50" s="42">
        <f t="shared" si="15"/>
        <v>0</v>
      </c>
      <c r="X50" s="42">
        <f t="shared" si="15"/>
        <v>0</v>
      </c>
      <c r="Y50" s="42">
        <f t="shared" si="15"/>
        <v>0</v>
      </c>
      <c r="Z50" s="42">
        <f t="shared" si="15"/>
        <v>0</v>
      </c>
      <c r="AA50" s="42">
        <f t="shared" si="15"/>
        <v>0</v>
      </c>
      <c r="AB50" s="42">
        <f t="shared" si="15"/>
        <v>0</v>
      </c>
      <c r="AC50" s="42">
        <f t="shared" si="15"/>
        <v>0</v>
      </c>
      <c r="AD50" s="42">
        <f t="shared" si="15"/>
        <v>0</v>
      </c>
      <c r="AE50" s="42">
        <f t="shared" si="15"/>
        <v>336</v>
      </c>
      <c r="AF50" s="42">
        <f t="shared" si="15"/>
        <v>0</v>
      </c>
      <c r="AG50" s="42">
        <f t="shared" si="15"/>
        <v>0</v>
      </c>
      <c r="AH50" s="42">
        <f t="shared" si="15"/>
        <v>0</v>
      </c>
      <c r="AI50" s="42">
        <f t="shared" si="15"/>
        <v>1.6439999999999999</v>
      </c>
      <c r="AJ50" s="42">
        <f t="shared" si="15"/>
        <v>0</v>
      </c>
      <c r="AK50" s="42">
        <f t="shared" si="15"/>
        <v>0</v>
      </c>
      <c r="AL50" s="43">
        <f t="shared" si="12"/>
        <v>408.09100000000001</v>
      </c>
      <c r="AM50" s="6"/>
      <c r="AN50" s="5" t="s">
        <v>69</v>
      </c>
    </row>
    <row r="51" spans="1:40" outlineLevel="1" x14ac:dyDescent="0.25">
      <c r="B51" s="6"/>
      <c r="C51" s="18" t="s">
        <v>63</v>
      </c>
      <c r="D51" s="11"/>
      <c r="E51" s="14"/>
      <c r="F51" s="15"/>
      <c r="G51" s="8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16">
        <f t="shared" si="12"/>
        <v>0</v>
      </c>
      <c r="AM51" s="6"/>
    </row>
    <row r="52" spans="1:40" outlineLevel="1" x14ac:dyDescent="0.25">
      <c r="B52" s="6" t="s">
        <v>82</v>
      </c>
      <c r="C52" s="18" t="s">
        <v>63</v>
      </c>
      <c r="D52" s="11"/>
      <c r="E52" s="14" t="s">
        <v>76</v>
      </c>
      <c r="F52" s="15"/>
      <c r="G52" s="7">
        <v>2</v>
      </c>
      <c r="H52" s="8">
        <v>4</v>
      </c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16">
        <f t="shared" si="12"/>
        <v>6</v>
      </c>
      <c r="AM52" s="6"/>
    </row>
    <row r="53" spans="1:40" outlineLevel="1" x14ac:dyDescent="0.25">
      <c r="B53" s="6" t="s">
        <v>82</v>
      </c>
      <c r="C53" s="18" t="s">
        <v>63</v>
      </c>
      <c r="D53" s="11"/>
      <c r="E53" s="14" t="s">
        <v>70</v>
      </c>
      <c r="F53" s="15"/>
      <c r="G53" s="7"/>
      <c r="H53" s="7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7"/>
      <c r="AA53" s="7"/>
      <c r="AB53" s="7"/>
      <c r="AC53" s="7"/>
      <c r="AD53" s="7"/>
      <c r="AE53" s="7">
        <v>336</v>
      </c>
      <c r="AF53" s="7"/>
      <c r="AG53" s="7"/>
      <c r="AH53" s="7"/>
      <c r="AI53" s="7">
        <v>1.6439999999999999</v>
      </c>
      <c r="AJ53" s="7"/>
      <c r="AK53" s="7"/>
      <c r="AL53" s="16">
        <f t="shared" si="12"/>
        <v>337.64400000000001</v>
      </c>
      <c r="AM53" s="6"/>
    </row>
    <row r="54" spans="1:40" outlineLevel="1" x14ac:dyDescent="0.25">
      <c r="B54" s="6" t="s">
        <v>82</v>
      </c>
      <c r="C54" s="18" t="s">
        <v>63</v>
      </c>
      <c r="D54" s="11"/>
      <c r="E54" s="44" t="s">
        <v>71</v>
      </c>
      <c r="F54" s="15"/>
      <c r="G54" s="26">
        <f>(39372+20894+4181)/1000</f>
        <v>64.447000000000003</v>
      </c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9"/>
      <c r="AH54" s="7"/>
      <c r="AI54" s="7"/>
      <c r="AJ54" s="7"/>
      <c r="AK54" s="7"/>
      <c r="AL54" s="16">
        <f t="shared" si="12"/>
        <v>64.447000000000003</v>
      </c>
      <c r="AM54" s="6"/>
    </row>
    <row r="55" spans="1:40" outlineLevel="1" x14ac:dyDescent="0.25">
      <c r="B55" s="6"/>
      <c r="C55" s="18" t="s">
        <v>63</v>
      </c>
      <c r="D55" s="11"/>
      <c r="E55" s="44"/>
      <c r="F55" s="15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16">
        <f t="shared" si="12"/>
        <v>0</v>
      </c>
      <c r="AM55" s="6"/>
    </row>
    <row r="56" spans="1:40" outlineLevel="1" x14ac:dyDescent="0.25">
      <c r="A56" s="5" t="s">
        <v>61</v>
      </c>
      <c r="B56" s="6" t="s">
        <v>82</v>
      </c>
      <c r="C56" s="18" t="s">
        <v>63</v>
      </c>
      <c r="D56" s="12"/>
      <c r="E56" s="12" t="s">
        <v>24</v>
      </c>
      <c r="F56" s="41"/>
      <c r="G56" s="42">
        <f>SUM(G57:G65)</f>
        <v>0</v>
      </c>
      <c r="H56" s="42">
        <f t="shared" ref="H56:AK56" si="16">SUM(H57:H65)</f>
        <v>0</v>
      </c>
      <c r="I56" s="42">
        <f t="shared" si="16"/>
        <v>0</v>
      </c>
      <c r="J56" s="42">
        <f t="shared" si="16"/>
        <v>0</v>
      </c>
      <c r="K56" s="42">
        <f t="shared" si="16"/>
        <v>0</v>
      </c>
      <c r="L56" s="42">
        <f t="shared" si="16"/>
        <v>0</v>
      </c>
      <c r="M56" s="42">
        <f t="shared" si="16"/>
        <v>0</v>
      </c>
      <c r="N56" s="42">
        <f t="shared" si="16"/>
        <v>0</v>
      </c>
      <c r="O56" s="42">
        <f t="shared" si="16"/>
        <v>0</v>
      </c>
      <c r="P56" s="42">
        <f t="shared" si="16"/>
        <v>115</v>
      </c>
      <c r="Q56" s="42">
        <f t="shared" si="16"/>
        <v>0</v>
      </c>
      <c r="R56" s="42">
        <f t="shared" si="16"/>
        <v>0</v>
      </c>
      <c r="S56" s="42">
        <f t="shared" si="16"/>
        <v>0</v>
      </c>
      <c r="T56" s="42">
        <f t="shared" si="16"/>
        <v>0</v>
      </c>
      <c r="U56" s="42">
        <f t="shared" si="16"/>
        <v>0</v>
      </c>
      <c r="V56" s="42">
        <f t="shared" si="16"/>
        <v>0</v>
      </c>
      <c r="W56" s="42">
        <f t="shared" si="16"/>
        <v>0</v>
      </c>
      <c r="X56" s="42">
        <f t="shared" si="16"/>
        <v>0</v>
      </c>
      <c r="Y56" s="42">
        <f t="shared" si="16"/>
        <v>0</v>
      </c>
      <c r="Z56" s="42">
        <f t="shared" si="16"/>
        <v>0</v>
      </c>
      <c r="AA56" s="42">
        <f t="shared" si="16"/>
        <v>0</v>
      </c>
      <c r="AB56" s="42">
        <f t="shared" si="16"/>
        <v>197.74700000000001</v>
      </c>
      <c r="AC56" s="42">
        <f t="shared" si="16"/>
        <v>27.5</v>
      </c>
      <c r="AD56" s="42">
        <f t="shared" si="16"/>
        <v>35.5</v>
      </c>
      <c r="AE56" s="42">
        <f t="shared" si="16"/>
        <v>24.276</v>
      </c>
      <c r="AF56" s="42">
        <f t="shared" si="16"/>
        <v>0</v>
      </c>
      <c r="AG56" s="42">
        <f t="shared" si="16"/>
        <v>0</v>
      </c>
      <c r="AH56" s="42">
        <f t="shared" si="16"/>
        <v>69.5</v>
      </c>
      <c r="AI56" s="42">
        <f t="shared" si="16"/>
        <v>0</v>
      </c>
      <c r="AJ56" s="42">
        <f t="shared" si="16"/>
        <v>0</v>
      </c>
      <c r="AK56" s="42">
        <f t="shared" si="16"/>
        <v>0</v>
      </c>
      <c r="AL56" s="43">
        <f t="shared" si="12"/>
        <v>469.52300000000002</v>
      </c>
      <c r="AM56" s="6"/>
    </row>
    <row r="57" spans="1:40" outlineLevel="1" x14ac:dyDescent="0.25">
      <c r="B57" s="6" t="s">
        <v>82</v>
      </c>
      <c r="C57" s="18" t="s">
        <v>63</v>
      </c>
      <c r="D57" s="11"/>
      <c r="E57" s="14" t="s">
        <v>12</v>
      </c>
      <c r="F57" s="15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>
        <v>24.276</v>
      </c>
      <c r="AF57" s="7"/>
      <c r="AG57" s="7"/>
      <c r="AH57" s="7"/>
      <c r="AI57" s="7"/>
      <c r="AJ57" s="7"/>
      <c r="AK57" s="7"/>
      <c r="AL57" s="16">
        <f t="shared" si="12"/>
        <v>24.276</v>
      </c>
      <c r="AM57" s="6"/>
    </row>
    <row r="58" spans="1:40" outlineLevel="1" x14ac:dyDescent="0.25">
      <c r="B58" s="6" t="s">
        <v>82</v>
      </c>
      <c r="C58" s="18" t="s">
        <v>63</v>
      </c>
      <c r="D58" s="11"/>
      <c r="E58" s="14" t="s">
        <v>11</v>
      </c>
      <c r="F58" s="15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>
        <v>35.5</v>
      </c>
      <c r="AE58" s="7"/>
      <c r="AF58" s="7"/>
      <c r="AG58" s="7"/>
      <c r="AH58" s="7"/>
      <c r="AI58" s="7"/>
      <c r="AJ58" s="7"/>
      <c r="AK58" s="7"/>
      <c r="AL58" s="16">
        <f t="shared" si="12"/>
        <v>35.5</v>
      </c>
      <c r="AM58" s="6"/>
    </row>
    <row r="59" spans="1:40" outlineLevel="1" x14ac:dyDescent="0.25">
      <c r="B59" s="6" t="s">
        <v>82</v>
      </c>
      <c r="C59" s="18" t="s">
        <v>63</v>
      </c>
      <c r="D59" s="11"/>
      <c r="E59" s="14" t="s">
        <v>11</v>
      </c>
      <c r="F59" s="15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8">
        <v>27.5</v>
      </c>
      <c r="AD59" s="7"/>
      <c r="AE59" s="7"/>
      <c r="AF59" s="7"/>
      <c r="AG59" s="7"/>
      <c r="AH59" s="7"/>
      <c r="AI59" s="7"/>
      <c r="AJ59" s="7"/>
      <c r="AK59" s="7"/>
      <c r="AL59" s="16">
        <f t="shared" si="12"/>
        <v>27.5</v>
      </c>
      <c r="AM59" s="6"/>
    </row>
    <row r="60" spans="1:40" outlineLevel="1" x14ac:dyDescent="0.25">
      <c r="B60" s="6" t="s">
        <v>82</v>
      </c>
      <c r="C60" s="18" t="s">
        <v>63</v>
      </c>
      <c r="D60" s="11"/>
      <c r="E60" s="14" t="s">
        <v>8</v>
      </c>
      <c r="F60" s="15"/>
      <c r="G60" s="7"/>
      <c r="H60" s="7"/>
      <c r="I60" s="7"/>
      <c r="J60" s="7"/>
      <c r="K60" s="7"/>
      <c r="L60" s="7"/>
      <c r="M60" s="7"/>
      <c r="N60" s="7"/>
      <c r="O60" s="7"/>
      <c r="P60" s="7">
        <v>115</v>
      </c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8">
        <v>27.5</v>
      </c>
      <c r="AC60" s="7"/>
      <c r="AD60" s="7"/>
      <c r="AE60" s="7"/>
      <c r="AF60" s="7"/>
      <c r="AG60" s="7"/>
      <c r="AH60" s="7"/>
      <c r="AI60" s="7"/>
      <c r="AJ60" s="7"/>
      <c r="AK60" s="7"/>
      <c r="AL60" s="16">
        <f t="shared" si="12"/>
        <v>142.5</v>
      </c>
      <c r="AM60" s="6"/>
    </row>
    <row r="61" spans="1:40" outlineLevel="1" x14ac:dyDescent="0.25">
      <c r="B61" s="6" t="s">
        <v>82</v>
      </c>
      <c r="C61" s="18" t="s">
        <v>63</v>
      </c>
      <c r="D61" s="11"/>
      <c r="E61" s="14" t="s">
        <v>11</v>
      </c>
      <c r="F61" s="15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8">
        <v>69.5</v>
      </c>
      <c r="AI61" s="7"/>
      <c r="AJ61" s="7"/>
      <c r="AK61" s="7"/>
      <c r="AL61" s="16">
        <f t="shared" si="12"/>
        <v>69.5</v>
      </c>
      <c r="AM61" s="6"/>
    </row>
    <row r="62" spans="1:40" outlineLevel="1" x14ac:dyDescent="0.25">
      <c r="B62" s="6" t="s">
        <v>82</v>
      </c>
      <c r="C62" s="18" t="s">
        <v>63</v>
      </c>
      <c r="D62" s="11"/>
      <c r="E62" s="14" t="s">
        <v>9</v>
      </c>
      <c r="F62" s="15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8">
        <v>132.97200000000001</v>
      </c>
      <c r="AC62" s="7"/>
      <c r="AD62" s="7"/>
      <c r="AE62" s="7"/>
      <c r="AF62" s="7"/>
      <c r="AG62" s="7"/>
      <c r="AH62" s="7"/>
      <c r="AI62" s="7"/>
      <c r="AJ62" s="7"/>
      <c r="AK62" s="7"/>
      <c r="AL62" s="16">
        <f t="shared" si="12"/>
        <v>132.97200000000001</v>
      </c>
      <c r="AM62" s="6"/>
    </row>
    <row r="63" spans="1:40" outlineLevel="1" x14ac:dyDescent="0.25">
      <c r="B63" s="6" t="s">
        <v>82</v>
      </c>
      <c r="C63" s="18" t="s">
        <v>63</v>
      </c>
      <c r="D63" s="11"/>
      <c r="E63" s="14" t="s">
        <v>10</v>
      </c>
      <c r="F63" s="15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8">
        <v>37.274999999999999</v>
      </c>
      <c r="AC63" s="7"/>
      <c r="AD63" s="7"/>
      <c r="AE63" s="7"/>
      <c r="AF63" s="7"/>
      <c r="AG63" s="7"/>
      <c r="AH63" s="7"/>
      <c r="AI63" s="7"/>
      <c r="AJ63" s="7"/>
      <c r="AK63" s="7"/>
      <c r="AL63" s="16">
        <f t="shared" si="12"/>
        <v>37.274999999999999</v>
      </c>
      <c r="AM63" s="6"/>
    </row>
    <row r="64" spans="1:40" outlineLevel="1" x14ac:dyDescent="0.25">
      <c r="B64" s="6"/>
      <c r="C64" s="18" t="s">
        <v>63</v>
      </c>
      <c r="D64" s="11"/>
      <c r="E64" s="14"/>
      <c r="F64" s="15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8"/>
      <c r="AC64" s="7"/>
      <c r="AD64" s="7"/>
      <c r="AE64" s="7"/>
      <c r="AF64" s="7"/>
      <c r="AG64" s="7"/>
      <c r="AH64" s="7"/>
      <c r="AI64" s="7"/>
      <c r="AJ64" s="7"/>
      <c r="AK64" s="7"/>
      <c r="AL64" s="16">
        <f t="shared" si="12"/>
        <v>0</v>
      </c>
      <c r="AM64" s="6"/>
    </row>
    <row r="65" spans="1:39" outlineLevel="1" x14ac:dyDescent="0.25">
      <c r="B65" s="6"/>
      <c r="C65" s="18" t="s">
        <v>63</v>
      </c>
      <c r="D65" s="11"/>
      <c r="E65" s="14"/>
      <c r="F65" s="15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8"/>
      <c r="AC65" s="7"/>
      <c r="AD65" s="7"/>
      <c r="AE65" s="7"/>
      <c r="AF65" s="7"/>
      <c r="AG65" s="7"/>
      <c r="AH65" s="7"/>
      <c r="AI65" s="7"/>
      <c r="AJ65" s="7"/>
      <c r="AK65" s="7"/>
      <c r="AL65" s="16">
        <f t="shared" si="12"/>
        <v>0</v>
      </c>
      <c r="AM65" s="6"/>
    </row>
    <row r="66" spans="1:39" outlineLevel="1" x14ac:dyDescent="0.25">
      <c r="A66" s="5" t="s">
        <v>61</v>
      </c>
      <c r="B66" s="6" t="s">
        <v>82</v>
      </c>
      <c r="C66" s="18" t="s">
        <v>63</v>
      </c>
      <c r="D66" s="12"/>
      <c r="E66" s="12" t="s">
        <v>25</v>
      </c>
      <c r="F66" s="41"/>
      <c r="G66" s="42">
        <f>SUM(G67:G73)</f>
        <v>15</v>
      </c>
      <c r="H66" s="42">
        <f t="shared" ref="H66:AK66" si="17">SUM(H67:H73)</f>
        <v>0</v>
      </c>
      <c r="I66" s="42">
        <f t="shared" si="17"/>
        <v>0</v>
      </c>
      <c r="J66" s="42">
        <f t="shared" si="17"/>
        <v>0</v>
      </c>
      <c r="K66" s="42">
        <f t="shared" si="17"/>
        <v>0</v>
      </c>
      <c r="L66" s="42">
        <f t="shared" si="17"/>
        <v>0</v>
      </c>
      <c r="M66" s="42">
        <f t="shared" si="17"/>
        <v>0</v>
      </c>
      <c r="N66" s="42">
        <f t="shared" si="17"/>
        <v>20</v>
      </c>
      <c r="O66" s="42">
        <f t="shared" si="17"/>
        <v>0</v>
      </c>
      <c r="P66" s="42">
        <f t="shared" si="17"/>
        <v>0</v>
      </c>
      <c r="Q66" s="42">
        <f t="shared" si="17"/>
        <v>0</v>
      </c>
      <c r="R66" s="42">
        <f t="shared" si="17"/>
        <v>0</v>
      </c>
      <c r="S66" s="42">
        <f t="shared" si="17"/>
        <v>0</v>
      </c>
      <c r="T66" s="42">
        <f t="shared" si="17"/>
        <v>0</v>
      </c>
      <c r="U66" s="42">
        <f t="shared" si="17"/>
        <v>0</v>
      </c>
      <c r="V66" s="42">
        <f t="shared" si="17"/>
        <v>0</v>
      </c>
      <c r="W66" s="42">
        <f t="shared" si="17"/>
        <v>0</v>
      </c>
      <c r="X66" s="42">
        <f t="shared" si="17"/>
        <v>0</v>
      </c>
      <c r="Y66" s="42">
        <f t="shared" si="17"/>
        <v>0</v>
      </c>
      <c r="Z66" s="42">
        <f t="shared" si="17"/>
        <v>0</v>
      </c>
      <c r="AA66" s="42">
        <f t="shared" si="17"/>
        <v>0</v>
      </c>
      <c r="AB66" s="42">
        <f t="shared" si="17"/>
        <v>0</v>
      </c>
      <c r="AC66" s="42">
        <f t="shared" si="17"/>
        <v>0</v>
      </c>
      <c r="AD66" s="42">
        <f t="shared" si="17"/>
        <v>0</v>
      </c>
      <c r="AE66" s="42">
        <f t="shared" si="17"/>
        <v>0</v>
      </c>
      <c r="AF66" s="42">
        <f t="shared" si="17"/>
        <v>0</v>
      </c>
      <c r="AG66" s="42">
        <f t="shared" si="17"/>
        <v>0</v>
      </c>
      <c r="AH66" s="42">
        <f t="shared" si="17"/>
        <v>0</v>
      </c>
      <c r="AI66" s="42">
        <f t="shared" si="17"/>
        <v>0</v>
      </c>
      <c r="AJ66" s="42">
        <f t="shared" si="17"/>
        <v>0</v>
      </c>
      <c r="AK66" s="42">
        <f t="shared" si="17"/>
        <v>82.962000000000003</v>
      </c>
      <c r="AL66" s="43">
        <f t="shared" si="12"/>
        <v>117.962</v>
      </c>
      <c r="AM66" s="6"/>
    </row>
    <row r="67" spans="1:39" outlineLevel="1" x14ac:dyDescent="0.25">
      <c r="B67" s="6" t="s">
        <v>82</v>
      </c>
      <c r="C67" s="18" t="s">
        <v>63</v>
      </c>
      <c r="D67" s="11"/>
      <c r="E67" s="14" t="s">
        <v>6</v>
      </c>
      <c r="F67" s="15"/>
      <c r="G67" s="7"/>
      <c r="H67" s="7"/>
      <c r="I67" s="7"/>
      <c r="J67" s="7"/>
      <c r="K67" s="7"/>
      <c r="L67" s="7"/>
      <c r="M67" s="7"/>
      <c r="N67" s="7">
        <v>20</v>
      </c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8"/>
      <c r="AA67" s="7"/>
      <c r="AB67" s="8"/>
      <c r="AC67" s="7"/>
      <c r="AD67" s="7"/>
      <c r="AE67" s="7"/>
      <c r="AF67" s="7"/>
      <c r="AG67" s="7"/>
      <c r="AH67" s="7"/>
      <c r="AI67" s="7"/>
      <c r="AJ67" s="7"/>
      <c r="AK67" s="7"/>
      <c r="AL67" s="16">
        <f t="shared" si="12"/>
        <v>20</v>
      </c>
      <c r="AM67" s="6"/>
    </row>
    <row r="68" spans="1:39" outlineLevel="1" x14ac:dyDescent="0.25">
      <c r="B68" s="6" t="s">
        <v>82</v>
      </c>
      <c r="C68" s="18" t="s">
        <v>63</v>
      </c>
      <c r="D68" s="11"/>
      <c r="E68" s="14" t="s">
        <v>4</v>
      </c>
      <c r="F68" s="15"/>
      <c r="G68" s="7">
        <v>15</v>
      </c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8"/>
      <c r="AA68" s="7"/>
      <c r="AB68" s="8"/>
      <c r="AC68" s="7"/>
      <c r="AD68" s="7"/>
      <c r="AE68" s="7"/>
      <c r="AF68" s="7"/>
      <c r="AG68" s="7"/>
      <c r="AH68" s="7"/>
      <c r="AI68" s="7"/>
      <c r="AJ68" s="7"/>
      <c r="AK68" s="7"/>
      <c r="AL68" s="16">
        <f t="shared" si="12"/>
        <v>15</v>
      </c>
      <c r="AM68" s="6"/>
    </row>
    <row r="69" spans="1:39" outlineLevel="1" x14ac:dyDescent="0.25">
      <c r="B69" s="6" t="s">
        <v>82</v>
      </c>
      <c r="C69" s="18" t="s">
        <v>63</v>
      </c>
      <c r="D69" s="11"/>
      <c r="E69" s="14" t="s">
        <v>14</v>
      </c>
      <c r="F69" s="15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8">
        <v>30</v>
      </c>
      <c r="AL69" s="16">
        <f t="shared" si="12"/>
        <v>30</v>
      </c>
      <c r="AM69" s="6"/>
    </row>
    <row r="70" spans="1:39" outlineLevel="1" x14ac:dyDescent="0.25">
      <c r="B70" s="6" t="s">
        <v>82</v>
      </c>
      <c r="C70" s="18" t="s">
        <v>63</v>
      </c>
      <c r="D70" s="11"/>
      <c r="E70" s="14" t="s">
        <v>15</v>
      </c>
      <c r="F70" s="15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8">
        <v>20.712</v>
      </c>
      <c r="AL70" s="16">
        <f t="shared" si="12"/>
        <v>20.712</v>
      </c>
      <c r="AM70" s="6"/>
    </row>
    <row r="71" spans="1:39" outlineLevel="1" x14ac:dyDescent="0.25">
      <c r="B71" s="6" t="s">
        <v>82</v>
      </c>
      <c r="C71" s="18" t="s">
        <v>63</v>
      </c>
      <c r="D71" s="11"/>
      <c r="E71" s="14" t="s">
        <v>15</v>
      </c>
      <c r="F71" s="15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8">
        <v>32.25</v>
      </c>
      <c r="AL71" s="16">
        <f t="shared" si="12"/>
        <v>32.25</v>
      </c>
      <c r="AM71" s="6"/>
    </row>
    <row r="72" spans="1:39" outlineLevel="1" x14ac:dyDescent="0.25">
      <c r="B72" s="6"/>
      <c r="C72" s="18" t="s">
        <v>63</v>
      </c>
      <c r="D72" s="11"/>
      <c r="E72" s="14"/>
      <c r="F72" s="15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8"/>
      <c r="AL72" s="16">
        <f t="shared" si="12"/>
        <v>0</v>
      </c>
      <c r="AM72" s="6"/>
    </row>
    <row r="73" spans="1:39" outlineLevel="1" x14ac:dyDescent="0.25">
      <c r="B73" s="6"/>
      <c r="C73" s="18" t="s">
        <v>63</v>
      </c>
      <c r="D73" s="11"/>
      <c r="E73" s="14"/>
      <c r="F73" s="15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8"/>
      <c r="AL73" s="16">
        <f t="shared" si="12"/>
        <v>0</v>
      </c>
      <c r="AM73" s="6"/>
    </row>
    <row r="74" spans="1:39" outlineLevel="1" x14ac:dyDescent="0.25">
      <c r="A74" s="5" t="s">
        <v>61</v>
      </c>
      <c r="B74" s="6" t="s">
        <v>82</v>
      </c>
      <c r="C74" s="18" t="s">
        <v>63</v>
      </c>
      <c r="D74" s="12"/>
      <c r="E74" s="12" t="s">
        <v>29</v>
      </c>
      <c r="F74" s="41"/>
      <c r="G74" s="42">
        <f>SUM(G75:G77)</f>
        <v>0</v>
      </c>
      <c r="H74" s="42">
        <f t="shared" ref="H74:AK74" si="18">SUM(H75:H77)</f>
        <v>30</v>
      </c>
      <c r="I74" s="42">
        <f t="shared" si="18"/>
        <v>0</v>
      </c>
      <c r="J74" s="42">
        <f t="shared" si="18"/>
        <v>0</v>
      </c>
      <c r="K74" s="42">
        <f t="shared" si="18"/>
        <v>0</v>
      </c>
      <c r="L74" s="42">
        <f t="shared" si="18"/>
        <v>0</v>
      </c>
      <c r="M74" s="42">
        <f t="shared" si="18"/>
        <v>0</v>
      </c>
      <c r="N74" s="42">
        <f t="shared" si="18"/>
        <v>0</v>
      </c>
      <c r="O74" s="42">
        <f t="shared" si="18"/>
        <v>0</v>
      </c>
      <c r="P74" s="42">
        <f t="shared" si="18"/>
        <v>0</v>
      </c>
      <c r="Q74" s="42">
        <f t="shared" si="18"/>
        <v>0</v>
      </c>
      <c r="R74" s="42">
        <f t="shared" si="18"/>
        <v>0</v>
      </c>
      <c r="S74" s="42">
        <f t="shared" si="18"/>
        <v>0</v>
      </c>
      <c r="T74" s="42">
        <f t="shared" si="18"/>
        <v>0</v>
      </c>
      <c r="U74" s="42">
        <f t="shared" si="18"/>
        <v>0</v>
      </c>
      <c r="V74" s="42">
        <f t="shared" si="18"/>
        <v>0</v>
      </c>
      <c r="W74" s="42">
        <f t="shared" si="18"/>
        <v>0</v>
      </c>
      <c r="X74" s="42">
        <f t="shared" si="18"/>
        <v>0</v>
      </c>
      <c r="Y74" s="42">
        <f t="shared" si="18"/>
        <v>0</v>
      </c>
      <c r="Z74" s="42">
        <f t="shared" si="18"/>
        <v>0</v>
      </c>
      <c r="AA74" s="42">
        <f t="shared" si="18"/>
        <v>0</v>
      </c>
      <c r="AB74" s="42">
        <f t="shared" si="18"/>
        <v>0</v>
      </c>
      <c r="AC74" s="42">
        <f t="shared" si="18"/>
        <v>0</v>
      </c>
      <c r="AD74" s="42">
        <f t="shared" si="18"/>
        <v>0</v>
      </c>
      <c r="AE74" s="42">
        <f t="shared" si="18"/>
        <v>0</v>
      </c>
      <c r="AF74" s="42">
        <f t="shared" si="18"/>
        <v>0</v>
      </c>
      <c r="AG74" s="42">
        <f t="shared" si="18"/>
        <v>0</v>
      </c>
      <c r="AH74" s="42">
        <f t="shared" si="18"/>
        <v>0</v>
      </c>
      <c r="AI74" s="42">
        <f t="shared" si="18"/>
        <v>11</v>
      </c>
      <c r="AJ74" s="42">
        <f t="shared" si="18"/>
        <v>0</v>
      </c>
      <c r="AK74" s="42">
        <f t="shared" si="18"/>
        <v>0</v>
      </c>
      <c r="AL74" s="43">
        <f t="shared" si="12"/>
        <v>41</v>
      </c>
      <c r="AM74" s="6"/>
    </row>
    <row r="75" spans="1:39" outlineLevel="1" x14ac:dyDescent="0.25">
      <c r="B75" s="6" t="s">
        <v>82</v>
      </c>
      <c r="C75" s="18" t="s">
        <v>63</v>
      </c>
      <c r="D75" s="11"/>
      <c r="E75" s="14" t="s">
        <v>5</v>
      </c>
      <c r="F75" s="15"/>
      <c r="G75" s="7"/>
      <c r="H75" s="8">
        <v>30</v>
      </c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16">
        <f t="shared" si="12"/>
        <v>30</v>
      </c>
      <c r="AM75" s="6"/>
    </row>
    <row r="76" spans="1:39" outlineLevel="1" x14ac:dyDescent="0.25">
      <c r="B76" s="6" t="s">
        <v>82</v>
      </c>
      <c r="C76" s="18" t="s">
        <v>63</v>
      </c>
      <c r="D76" s="11"/>
      <c r="E76" s="14" t="s">
        <v>20</v>
      </c>
      <c r="F76" s="15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8">
        <v>11</v>
      </c>
      <c r="AJ76" s="8"/>
      <c r="AK76" s="7"/>
      <c r="AL76" s="16">
        <f t="shared" si="12"/>
        <v>11</v>
      </c>
      <c r="AM76" s="6"/>
    </row>
    <row r="77" spans="1:39" outlineLevel="1" x14ac:dyDescent="0.25">
      <c r="B77" s="6"/>
      <c r="C77" s="18" t="s">
        <v>63</v>
      </c>
      <c r="D77" s="11"/>
      <c r="E77" s="17"/>
      <c r="F77" s="13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>
        <f t="shared" si="12"/>
        <v>0</v>
      </c>
      <c r="AM77" s="6"/>
    </row>
    <row r="78" spans="1:39" outlineLevel="1" x14ac:dyDescent="0.25">
      <c r="A78" s="5" t="s">
        <v>61</v>
      </c>
      <c r="B78" s="6" t="s">
        <v>82</v>
      </c>
      <c r="C78" s="18" t="s">
        <v>63</v>
      </c>
      <c r="D78" s="12"/>
      <c r="E78" s="12" t="s">
        <v>26</v>
      </c>
      <c r="F78" s="41"/>
      <c r="G78" s="42">
        <f>SUM(G79:G83)</f>
        <v>0</v>
      </c>
      <c r="H78" s="42">
        <f t="shared" ref="H78:AK78" si="19">SUM(H79:H83)</f>
        <v>0</v>
      </c>
      <c r="I78" s="42">
        <f t="shared" si="19"/>
        <v>0</v>
      </c>
      <c r="J78" s="42">
        <f t="shared" si="19"/>
        <v>0</v>
      </c>
      <c r="K78" s="42">
        <f t="shared" si="19"/>
        <v>0</v>
      </c>
      <c r="L78" s="42">
        <f t="shared" si="19"/>
        <v>0</v>
      </c>
      <c r="M78" s="42">
        <f t="shared" si="19"/>
        <v>0</v>
      </c>
      <c r="N78" s="42">
        <f t="shared" si="19"/>
        <v>0</v>
      </c>
      <c r="O78" s="42">
        <f t="shared" si="19"/>
        <v>0</v>
      </c>
      <c r="P78" s="42">
        <f t="shared" si="19"/>
        <v>0</v>
      </c>
      <c r="Q78" s="42">
        <f t="shared" si="19"/>
        <v>1</v>
      </c>
      <c r="R78" s="42">
        <f t="shared" si="19"/>
        <v>0</v>
      </c>
      <c r="S78" s="42">
        <f t="shared" si="19"/>
        <v>0</v>
      </c>
      <c r="T78" s="42">
        <f t="shared" si="19"/>
        <v>0</v>
      </c>
      <c r="U78" s="42">
        <f t="shared" si="19"/>
        <v>0</v>
      </c>
      <c r="V78" s="42">
        <f t="shared" si="19"/>
        <v>0</v>
      </c>
      <c r="W78" s="42">
        <f t="shared" si="19"/>
        <v>0</v>
      </c>
      <c r="X78" s="42">
        <f t="shared" si="19"/>
        <v>0</v>
      </c>
      <c r="Y78" s="42">
        <f t="shared" si="19"/>
        <v>0</v>
      </c>
      <c r="Z78" s="42">
        <f t="shared" si="19"/>
        <v>0</v>
      </c>
      <c r="AA78" s="42">
        <f t="shared" si="19"/>
        <v>2</v>
      </c>
      <c r="AB78" s="42">
        <f t="shared" si="19"/>
        <v>4</v>
      </c>
      <c r="AC78" s="42">
        <f t="shared" si="19"/>
        <v>0</v>
      </c>
      <c r="AD78" s="42">
        <f t="shared" si="19"/>
        <v>0</v>
      </c>
      <c r="AE78" s="42">
        <f t="shared" si="19"/>
        <v>0</v>
      </c>
      <c r="AF78" s="42">
        <f t="shared" si="19"/>
        <v>0</v>
      </c>
      <c r="AG78" s="42">
        <f t="shared" si="19"/>
        <v>0</v>
      </c>
      <c r="AH78" s="42">
        <f t="shared" si="19"/>
        <v>0</v>
      </c>
      <c r="AI78" s="42">
        <f t="shared" si="19"/>
        <v>0</v>
      </c>
      <c r="AJ78" s="42">
        <f t="shared" si="19"/>
        <v>0</v>
      </c>
      <c r="AK78" s="42">
        <f t="shared" si="19"/>
        <v>0</v>
      </c>
      <c r="AL78" s="43">
        <f t="shared" si="12"/>
        <v>7</v>
      </c>
      <c r="AM78" s="6"/>
    </row>
    <row r="79" spans="1:39" outlineLevel="1" x14ac:dyDescent="0.25">
      <c r="B79" s="6" t="s">
        <v>82</v>
      </c>
      <c r="C79" s="18" t="s">
        <v>63</v>
      </c>
      <c r="D79" s="11"/>
      <c r="E79" s="14" t="s">
        <v>19</v>
      </c>
      <c r="F79" s="15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8">
        <v>2</v>
      </c>
      <c r="AB79" s="7"/>
      <c r="AC79" s="7"/>
      <c r="AD79" s="7"/>
      <c r="AE79" s="7"/>
      <c r="AF79" s="7"/>
      <c r="AG79" s="7"/>
      <c r="AH79" s="7"/>
      <c r="AI79" s="7"/>
      <c r="AJ79" s="7"/>
      <c r="AK79" s="7"/>
      <c r="AL79" s="16">
        <f t="shared" si="12"/>
        <v>2</v>
      </c>
      <c r="AM79" s="6"/>
    </row>
    <row r="80" spans="1:39" outlineLevel="1" x14ac:dyDescent="0.25">
      <c r="B80" s="6" t="s">
        <v>82</v>
      </c>
      <c r="C80" s="18" t="s">
        <v>63</v>
      </c>
      <c r="D80" s="11"/>
      <c r="E80" s="14" t="s">
        <v>18</v>
      </c>
      <c r="F80" s="15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8">
        <v>4</v>
      </c>
      <c r="AC80" s="7"/>
      <c r="AD80" s="7"/>
      <c r="AE80" s="7"/>
      <c r="AF80" s="7"/>
      <c r="AG80" s="7"/>
      <c r="AH80" s="7"/>
      <c r="AI80" s="7"/>
      <c r="AJ80" s="7"/>
      <c r="AK80" s="7"/>
      <c r="AL80" s="16">
        <f t="shared" si="12"/>
        <v>4</v>
      </c>
      <c r="AM80" s="6"/>
    </row>
    <row r="81" spans="1:39" outlineLevel="1" x14ac:dyDescent="0.25">
      <c r="B81" s="6" t="s">
        <v>82</v>
      </c>
      <c r="C81" s="18" t="s">
        <v>63</v>
      </c>
      <c r="D81" s="11"/>
      <c r="E81" s="14" t="s">
        <v>77</v>
      </c>
      <c r="F81" s="15"/>
      <c r="G81" s="7"/>
      <c r="H81" s="7"/>
      <c r="I81" s="7"/>
      <c r="J81" s="7"/>
      <c r="K81" s="7"/>
      <c r="L81" s="7"/>
      <c r="M81" s="7"/>
      <c r="N81" s="7"/>
      <c r="O81" s="7"/>
      <c r="P81" s="7"/>
      <c r="Q81" s="7">
        <v>1</v>
      </c>
      <c r="R81" s="7"/>
      <c r="S81" s="7"/>
      <c r="T81" s="7"/>
      <c r="U81" s="7"/>
      <c r="V81" s="7"/>
      <c r="W81" s="7"/>
      <c r="X81" s="7"/>
      <c r="Y81" s="7"/>
      <c r="Z81" s="7"/>
      <c r="AA81" s="7"/>
      <c r="AB81" s="8"/>
      <c r="AC81" s="7"/>
      <c r="AD81" s="7"/>
      <c r="AE81" s="7"/>
      <c r="AF81" s="7"/>
      <c r="AG81" s="7"/>
      <c r="AH81" s="7"/>
      <c r="AI81" s="7"/>
      <c r="AJ81" s="7"/>
      <c r="AK81" s="7"/>
      <c r="AL81" s="16">
        <f t="shared" si="12"/>
        <v>1</v>
      </c>
      <c r="AM81" s="6"/>
    </row>
    <row r="82" spans="1:39" outlineLevel="1" x14ac:dyDescent="0.25">
      <c r="B82" s="6"/>
      <c r="C82" s="18" t="s">
        <v>63</v>
      </c>
      <c r="D82" s="11"/>
      <c r="E82" s="14"/>
      <c r="F82" s="15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8"/>
      <c r="AC82" s="7"/>
      <c r="AD82" s="7"/>
      <c r="AE82" s="7"/>
      <c r="AF82" s="7"/>
      <c r="AG82" s="7"/>
      <c r="AH82" s="7"/>
      <c r="AI82" s="7"/>
      <c r="AJ82" s="7"/>
      <c r="AK82" s="7"/>
      <c r="AL82" s="16">
        <f t="shared" si="12"/>
        <v>0</v>
      </c>
      <c r="AM82" s="6"/>
    </row>
    <row r="83" spans="1:39" outlineLevel="1" x14ac:dyDescent="0.25">
      <c r="B83" s="6"/>
      <c r="C83" s="18" t="s">
        <v>63</v>
      </c>
      <c r="D83" s="11"/>
      <c r="E83" s="14"/>
      <c r="F83" s="15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8"/>
      <c r="AC83" s="7"/>
      <c r="AD83" s="7"/>
      <c r="AE83" s="7"/>
      <c r="AF83" s="7"/>
      <c r="AG83" s="7"/>
      <c r="AH83" s="7"/>
      <c r="AI83" s="7"/>
      <c r="AJ83" s="7"/>
      <c r="AK83" s="7"/>
      <c r="AL83" s="16">
        <f t="shared" si="12"/>
        <v>0</v>
      </c>
      <c r="AM83" s="6"/>
    </row>
    <row r="84" spans="1:39" outlineLevel="1" x14ac:dyDescent="0.25">
      <c r="A84" s="5" t="s">
        <v>61</v>
      </c>
      <c r="B84" s="6" t="s">
        <v>82</v>
      </c>
      <c r="C84" s="18" t="s">
        <v>63</v>
      </c>
      <c r="D84" s="12"/>
      <c r="E84" s="12" t="s">
        <v>27</v>
      </c>
      <c r="F84" s="41"/>
      <c r="G84" s="42">
        <f>SUM(G85:G89)</f>
        <v>0</v>
      </c>
      <c r="H84" s="42">
        <f t="shared" ref="H84:AK84" si="20">SUM(H85:H89)</f>
        <v>5</v>
      </c>
      <c r="I84" s="42">
        <f t="shared" si="20"/>
        <v>0</v>
      </c>
      <c r="J84" s="42">
        <f t="shared" si="20"/>
        <v>0</v>
      </c>
      <c r="K84" s="42">
        <f t="shared" si="20"/>
        <v>0</v>
      </c>
      <c r="L84" s="42">
        <f t="shared" si="20"/>
        <v>0</v>
      </c>
      <c r="M84" s="42">
        <f t="shared" si="20"/>
        <v>0</v>
      </c>
      <c r="N84" s="42">
        <f t="shared" si="20"/>
        <v>0</v>
      </c>
      <c r="O84" s="42">
        <f t="shared" si="20"/>
        <v>0</v>
      </c>
      <c r="P84" s="42">
        <f t="shared" si="20"/>
        <v>0</v>
      </c>
      <c r="Q84" s="42">
        <f t="shared" si="20"/>
        <v>0</v>
      </c>
      <c r="R84" s="42">
        <f t="shared" si="20"/>
        <v>0</v>
      </c>
      <c r="S84" s="42">
        <f t="shared" si="20"/>
        <v>0</v>
      </c>
      <c r="T84" s="42">
        <f t="shared" si="20"/>
        <v>0</v>
      </c>
      <c r="U84" s="42">
        <f t="shared" si="20"/>
        <v>0</v>
      </c>
      <c r="V84" s="42">
        <f t="shared" si="20"/>
        <v>0</v>
      </c>
      <c r="W84" s="42">
        <f t="shared" si="20"/>
        <v>0</v>
      </c>
      <c r="X84" s="42">
        <f t="shared" si="20"/>
        <v>0</v>
      </c>
      <c r="Y84" s="42">
        <f t="shared" si="20"/>
        <v>0</v>
      </c>
      <c r="Z84" s="42">
        <f t="shared" si="20"/>
        <v>0</v>
      </c>
      <c r="AA84" s="42">
        <f t="shared" si="20"/>
        <v>0</v>
      </c>
      <c r="AB84" s="42">
        <f t="shared" si="20"/>
        <v>0</v>
      </c>
      <c r="AC84" s="42">
        <f t="shared" si="20"/>
        <v>0</v>
      </c>
      <c r="AD84" s="42">
        <f t="shared" si="20"/>
        <v>0</v>
      </c>
      <c r="AE84" s="42">
        <f t="shared" si="20"/>
        <v>0</v>
      </c>
      <c r="AF84" s="42">
        <f t="shared" si="20"/>
        <v>0</v>
      </c>
      <c r="AG84" s="42">
        <f t="shared" si="20"/>
        <v>0</v>
      </c>
      <c r="AH84" s="42">
        <f t="shared" si="20"/>
        <v>0</v>
      </c>
      <c r="AI84" s="42">
        <f t="shared" si="20"/>
        <v>0</v>
      </c>
      <c r="AJ84" s="42">
        <f t="shared" si="20"/>
        <v>0</v>
      </c>
      <c r="AK84" s="42">
        <f t="shared" si="20"/>
        <v>0</v>
      </c>
      <c r="AL84" s="43">
        <f t="shared" si="12"/>
        <v>5</v>
      </c>
      <c r="AM84" s="6"/>
    </row>
    <row r="85" spans="1:39" ht="15.6" outlineLevel="1" x14ac:dyDescent="0.3">
      <c r="B85" s="6" t="s">
        <v>82</v>
      </c>
      <c r="C85" s="18" t="s">
        <v>63</v>
      </c>
      <c r="D85" s="11"/>
      <c r="E85" s="14" t="s">
        <v>16</v>
      </c>
      <c r="F85" s="15"/>
      <c r="G85" s="7"/>
      <c r="H85" s="8">
        <v>5</v>
      </c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7"/>
      <c r="AA85" s="7"/>
      <c r="AB85" s="8"/>
      <c r="AC85" s="7"/>
      <c r="AD85" s="7"/>
      <c r="AE85" s="7"/>
      <c r="AF85" s="7"/>
      <c r="AG85" s="7"/>
      <c r="AH85" s="7"/>
      <c r="AI85" s="7"/>
      <c r="AJ85" s="7"/>
      <c r="AK85" s="7"/>
      <c r="AL85" s="16">
        <f t="shared" si="12"/>
        <v>5</v>
      </c>
      <c r="AM85" s="6"/>
    </row>
    <row r="86" spans="1:39" ht="15.6" outlineLevel="1" x14ac:dyDescent="0.3">
      <c r="B86" s="6"/>
      <c r="C86" s="18" t="s">
        <v>63</v>
      </c>
      <c r="D86" s="11"/>
      <c r="E86" s="14"/>
      <c r="F86" s="15"/>
      <c r="G86" s="7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7"/>
      <c r="AA86" s="7"/>
      <c r="AB86" s="8"/>
      <c r="AC86" s="7"/>
      <c r="AD86" s="7"/>
      <c r="AE86" s="7"/>
      <c r="AF86" s="7"/>
      <c r="AG86" s="7"/>
      <c r="AH86" s="7"/>
      <c r="AI86" s="7"/>
      <c r="AJ86" s="7"/>
      <c r="AK86" s="7"/>
      <c r="AL86" s="16">
        <f t="shared" si="12"/>
        <v>0</v>
      </c>
      <c r="AM86" s="6"/>
    </row>
    <row r="87" spans="1:39" ht="15.6" outlineLevel="1" x14ac:dyDescent="0.3">
      <c r="B87" s="6"/>
      <c r="C87" s="18" t="s">
        <v>63</v>
      </c>
      <c r="D87" s="11"/>
      <c r="E87" s="14"/>
      <c r="F87" s="15"/>
      <c r="G87" s="7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7"/>
      <c r="AA87" s="7"/>
      <c r="AB87" s="8"/>
      <c r="AC87" s="7"/>
      <c r="AD87" s="7"/>
      <c r="AE87" s="7"/>
      <c r="AF87" s="7"/>
      <c r="AG87" s="7"/>
      <c r="AH87" s="7"/>
      <c r="AI87" s="7"/>
      <c r="AJ87" s="7"/>
      <c r="AK87" s="7"/>
      <c r="AL87" s="16">
        <f t="shared" si="12"/>
        <v>0</v>
      </c>
      <c r="AM87" s="6"/>
    </row>
    <row r="88" spans="1:39" ht="15.6" outlineLevel="1" x14ac:dyDescent="0.3">
      <c r="B88" s="6"/>
      <c r="C88" s="18" t="s">
        <v>63</v>
      </c>
      <c r="D88" s="11"/>
      <c r="E88" s="14"/>
      <c r="F88" s="15"/>
      <c r="G88" s="7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7"/>
      <c r="AA88" s="7"/>
      <c r="AB88" s="8"/>
      <c r="AC88" s="7"/>
      <c r="AD88" s="7"/>
      <c r="AE88" s="7"/>
      <c r="AF88" s="7"/>
      <c r="AG88" s="7"/>
      <c r="AH88" s="7"/>
      <c r="AI88" s="7"/>
      <c r="AJ88" s="7"/>
      <c r="AK88" s="7"/>
      <c r="AL88" s="16">
        <f t="shared" si="12"/>
        <v>0</v>
      </c>
      <c r="AM88" s="6"/>
    </row>
    <row r="89" spans="1:39" ht="15.6" outlineLevel="1" x14ac:dyDescent="0.3">
      <c r="B89" s="6"/>
      <c r="C89" s="18" t="s">
        <v>63</v>
      </c>
      <c r="D89" s="11"/>
      <c r="E89" s="17"/>
      <c r="F89" s="13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>
        <f t="shared" si="12"/>
        <v>0</v>
      </c>
      <c r="AM89" s="6"/>
    </row>
    <row r="90" spans="1:39" outlineLevel="1" x14ac:dyDescent="0.25">
      <c r="A90" s="5" t="s">
        <v>61</v>
      </c>
      <c r="B90" s="6" t="s">
        <v>82</v>
      </c>
      <c r="C90" s="18" t="s">
        <v>63</v>
      </c>
      <c r="D90" s="12"/>
      <c r="E90" s="12" t="s">
        <v>28</v>
      </c>
      <c r="F90" s="41"/>
      <c r="G90" s="42">
        <f>SUM(G91:G112)</f>
        <v>0</v>
      </c>
      <c r="H90" s="42">
        <f t="shared" ref="H90:AK90" si="21">SUM(H91:H112)</f>
        <v>620</v>
      </c>
      <c r="I90" s="42">
        <f t="shared" si="21"/>
        <v>45</v>
      </c>
      <c r="J90" s="42">
        <f t="shared" si="21"/>
        <v>0</v>
      </c>
      <c r="K90" s="42">
        <f t="shared" si="21"/>
        <v>0</v>
      </c>
      <c r="L90" s="42">
        <f t="shared" si="21"/>
        <v>0</v>
      </c>
      <c r="M90" s="42">
        <f t="shared" si="21"/>
        <v>-15</v>
      </c>
      <c r="N90" s="42">
        <f t="shared" si="21"/>
        <v>0</v>
      </c>
      <c r="O90" s="42">
        <f t="shared" si="21"/>
        <v>0</v>
      </c>
      <c r="P90" s="42">
        <f t="shared" si="21"/>
        <v>75</v>
      </c>
      <c r="Q90" s="42">
        <f t="shared" si="21"/>
        <v>0</v>
      </c>
      <c r="R90" s="42">
        <f t="shared" si="21"/>
        <v>0</v>
      </c>
      <c r="S90" s="42">
        <f t="shared" si="21"/>
        <v>0</v>
      </c>
      <c r="T90" s="42">
        <f t="shared" si="21"/>
        <v>-45</v>
      </c>
      <c r="U90" s="42">
        <f t="shared" si="21"/>
        <v>0</v>
      </c>
      <c r="V90" s="42">
        <f t="shared" si="21"/>
        <v>0</v>
      </c>
      <c r="W90" s="42">
        <f t="shared" si="21"/>
        <v>0</v>
      </c>
      <c r="X90" s="42">
        <f t="shared" si="21"/>
        <v>45</v>
      </c>
      <c r="Y90" s="42">
        <f t="shared" si="21"/>
        <v>0</v>
      </c>
      <c r="Z90" s="42">
        <f t="shared" si="21"/>
        <v>0</v>
      </c>
      <c r="AA90" s="42">
        <f t="shared" si="21"/>
        <v>-15</v>
      </c>
      <c r="AB90" s="42">
        <f t="shared" si="21"/>
        <v>0</v>
      </c>
      <c r="AC90" s="42">
        <f t="shared" si="21"/>
        <v>0</v>
      </c>
      <c r="AD90" s="42">
        <f t="shared" si="21"/>
        <v>0</v>
      </c>
      <c r="AE90" s="42">
        <f t="shared" si="21"/>
        <v>0</v>
      </c>
      <c r="AF90" s="42">
        <f t="shared" si="21"/>
        <v>0</v>
      </c>
      <c r="AG90" s="42">
        <f t="shared" si="21"/>
        <v>0</v>
      </c>
      <c r="AH90" s="42">
        <f t="shared" si="21"/>
        <v>30</v>
      </c>
      <c r="AI90" s="42">
        <f t="shared" si="21"/>
        <v>0</v>
      </c>
      <c r="AJ90" s="42">
        <f t="shared" si="21"/>
        <v>120</v>
      </c>
      <c r="AK90" s="42">
        <f t="shared" si="21"/>
        <v>0</v>
      </c>
      <c r="AL90" s="43">
        <f t="shared" si="12"/>
        <v>860</v>
      </c>
      <c r="AM90" s="6"/>
    </row>
    <row r="91" spans="1:39" ht="15.6" outlineLevel="1" x14ac:dyDescent="0.3">
      <c r="B91" s="6" t="s">
        <v>82</v>
      </c>
      <c r="C91" s="18" t="s">
        <v>63</v>
      </c>
      <c r="D91" s="11"/>
      <c r="E91" s="17" t="s">
        <v>72</v>
      </c>
      <c r="F91" s="13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  <c r="AF91" s="7"/>
      <c r="AG91" s="7"/>
      <c r="AH91" s="7"/>
      <c r="AI91" s="7"/>
      <c r="AJ91" s="7">
        <v>10</v>
      </c>
      <c r="AK91" s="7"/>
      <c r="AL91" s="7">
        <f t="shared" si="12"/>
        <v>10</v>
      </c>
      <c r="AM91" s="6"/>
    </row>
    <row r="92" spans="1:39" ht="15.6" outlineLevel="1" x14ac:dyDescent="0.3">
      <c r="B92" s="6" t="s">
        <v>82</v>
      </c>
      <c r="C92" s="18"/>
      <c r="D92" s="11"/>
      <c r="E92" s="17" t="s">
        <v>95</v>
      </c>
      <c r="F92" s="13"/>
      <c r="G92" s="7"/>
      <c r="H92" s="7">
        <f>200+295</f>
        <v>495</v>
      </c>
      <c r="I92" s="7"/>
      <c r="J92" s="7"/>
      <c r="K92" s="7"/>
      <c r="L92" s="7"/>
      <c r="M92" s="7">
        <v>-75</v>
      </c>
      <c r="N92" s="7"/>
      <c r="O92" s="7"/>
      <c r="P92" s="7"/>
      <c r="Q92" s="7"/>
      <c r="R92" s="7"/>
      <c r="S92" s="7"/>
      <c r="T92" s="7">
        <v>-75</v>
      </c>
      <c r="U92" s="7"/>
      <c r="V92" s="7"/>
      <c r="W92" s="7"/>
      <c r="X92" s="7"/>
      <c r="Y92" s="7"/>
      <c r="Z92" s="7"/>
      <c r="AA92" s="7">
        <v>-75</v>
      </c>
      <c r="AB92" s="7"/>
      <c r="AC92" s="7"/>
      <c r="AD92" s="7"/>
      <c r="AE92" s="7">
        <v>-75</v>
      </c>
      <c r="AF92" s="7"/>
      <c r="AG92" s="7"/>
      <c r="AH92" s="7"/>
      <c r="AI92" s="7"/>
      <c r="AJ92" s="7"/>
      <c r="AK92" s="7"/>
      <c r="AL92" s="7">
        <f t="shared" si="12"/>
        <v>195</v>
      </c>
      <c r="AM92" s="6"/>
    </row>
    <row r="93" spans="1:39" ht="15.6" outlineLevel="1" x14ac:dyDescent="0.3">
      <c r="B93" s="6" t="s">
        <v>82</v>
      </c>
      <c r="C93" s="18" t="s">
        <v>63</v>
      </c>
      <c r="D93" s="11"/>
      <c r="E93" s="17" t="s">
        <v>90</v>
      </c>
      <c r="F93" s="13"/>
      <c r="G93" s="7"/>
      <c r="H93" s="7"/>
      <c r="I93" s="7"/>
      <c r="J93" s="7"/>
      <c r="K93" s="7"/>
      <c r="L93" s="7"/>
      <c r="M93" s="7"/>
      <c r="N93" s="7"/>
      <c r="O93" s="7"/>
      <c r="P93" s="7">
        <v>75</v>
      </c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>
        <v>75</v>
      </c>
      <c r="AF93" s="7"/>
      <c r="AG93" s="7"/>
      <c r="AH93" s="7"/>
      <c r="AI93" s="7"/>
      <c r="AJ93" s="7"/>
      <c r="AK93" s="7"/>
      <c r="AL93" s="7">
        <f t="shared" si="12"/>
        <v>150</v>
      </c>
      <c r="AM93" s="6"/>
    </row>
    <row r="94" spans="1:39" ht="15.6" outlineLevel="1" x14ac:dyDescent="0.3">
      <c r="B94" s="6" t="s">
        <v>82</v>
      </c>
      <c r="C94" s="18" t="s">
        <v>63</v>
      </c>
      <c r="D94" s="11"/>
      <c r="E94" s="17" t="s">
        <v>91</v>
      </c>
      <c r="F94" s="13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7"/>
      <c r="AI94" s="7"/>
      <c r="AJ94" s="7">
        <v>110</v>
      </c>
      <c r="AK94" s="7"/>
      <c r="AL94" s="7">
        <f t="shared" si="12"/>
        <v>110</v>
      </c>
      <c r="AM94" s="6"/>
    </row>
    <row r="95" spans="1:39" ht="15.6" outlineLevel="1" x14ac:dyDescent="0.3">
      <c r="B95" s="6" t="s">
        <v>82</v>
      </c>
      <c r="C95" s="18"/>
      <c r="D95" s="11"/>
      <c r="E95" s="17" t="s">
        <v>93</v>
      </c>
      <c r="F95" s="13"/>
      <c r="G95" s="7"/>
      <c r="H95" s="7">
        <f>120</f>
        <v>120</v>
      </c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  <c r="AF95" s="7"/>
      <c r="AG95" s="7"/>
      <c r="AH95" s="7"/>
      <c r="AI95" s="7"/>
      <c r="AJ95" s="7"/>
      <c r="AK95" s="7"/>
      <c r="AL95" s="7">
        <f t="shared" si="12"/>
        <v>120</v>
      </c>
      <c r="AM95" s="6"/>
    </row>
    <row r="96" spans="1:39" ht="15.6" outlineLevel="1" x14ac:dyDescent="0.3">
      <c r="B96" s="6" t="s">
        <v>82</v>
      </c>
      <c r="C96" s="18" t="s">
        <v>63</v>
      </c>
      <c r="D96" s="11"/>
      <c r="E96" s="17" t="s">
        <v>73</v>
      </c>
      <c r="F96" s="13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>
        <v>20</v>
      </c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  <c r="AF96" s="7"/>
      <c r="AG96" s="7"/>
      <c r="AH96" s="7">
        <v>20</v>
      </c>
      <c r="AI96" s="7"/>
      <c r="AJ96" s="7"/>
      <c r="AK96" s="7"/>
      <c r="AL96" s="7">
        <f t="shared" si="12"/>
        <v>40</v>
      </c>
      <c r="AM96" s="6"/>
    </row>
    <row r="97" spans="2:39" ht="15.6" outlineLevel="1" x14ac:dyDescent="0.3">
      <c r="B97" s="6" t="s">
        <v>82</v>
      </c>
      <c r="C97" s="18" t="s">
        <v>63</v>
      </c>
      <c r="D97" s="11"/>
      <c r="E97" s="17" t="s">
        <v>78</v>
      </c>
      <c r="F97" s="13"/>
      <c r="G97" s="7"/>
      <c r="H97" s="7">
        <v>5</v>
      </c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>
        <f t="shared" si="12"/>
        <v>5</v>
      </c>
      <c r="AM97" s="6"/>
    </row>
    <row r="98" spans="2:39" ht="15.6" outlineLevel="1" x14ac:dyDescent="0.3">
      <c r="B98" s="6" t="s">
        <v>82</v>
      </c>
      <c r="C98" s="18" t="s">
        <v>63</v>
      </c>
      <c r="D98" s="11"/>
      <c r="E98" s="17" t="s">
        <v>79</v>
      </c>
      <c r="F98" s="13"/>
      <c r="G98" s="7"/>
      <c r="H98" s="7"/>
      <c r="I98" s="7"/>
      <c r="J98" s="7"/>
      <c r="K98" s="7"/>
      <c r="L98" s="7"/>
      <c r="M98" s="7">
        <v>10</v>
      </c>
      <c r="N98" s="7"/>
      <c r="O98" s="7"/>
      <c r="P98" s="7"/>
      <c r="Q98" s="7"/>
      <c r="R98" s="7"/>
      <c r="S98" s="7"/>
      <c r="T98" s="7">
        <v>10</v>
      </c>
      <c r="U98" s="7"/>
      <c r="V98" s="7"/>
      <c r="W98" s="7"/>
      <c r="X98" s="7"/>
      <c r="Y98" s="7"/>
      <c r="Z98" s="7"/>
      <c r="AA98" s="7">
        <v>10</v>
      </c>
      <c r="AB98" s="7"/>
      <c r="AC98" s="7"/>
      <c r="AD98" s="7"/>
      <c r="AE98" s="7"/>
      <c r="AF98" s="7"/>
      <c r="AG98" s="7"/>
      <c r="AH98" s="7">
        <v>10</v>
      </c>
      <c r="AI98" s="7"/>
      <c r="AJ98" s="7"/>
      <c r="AK98" s="7"/>
      <c r="AL98" s="7">
        <f t="shared" si="12"/>
        <v>40</v>
      </c>
      <c r="AM98" s="6"/>
    </row>
    <row r="99" spans="2:39" ht="15.6" outlineLevel="1" x14ac:dyDescent="0.3">
      <c r="B99" s="6" t="s">
        <v>82</v>
      </c>
      <c r="C99" s="18" t="s">
        <v>63</v>
      </c>
      <c r="D99" s="11"/>
      <c r="E99" s="17" t="s">
        <v>80</v>
      </c>
      <c r="F99" s="13"/>
      <c r="G99" s="7"/>
      <c r="H99" s="7"/>
      <c r="I99" s="7"/>
      <c r="J99" s="7"/>
      <c r="K99" s="7"/>
      <c r="L99" s="7"/>
      <c r="M99" s="7">
        <v>25</v>
      </c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>
        <v>25</v>
      </c>
      <c r="AB99" s="7"/>
      <c r="AC99" s="7"/>
      <c r="AD99" s="7"/>
      <c r="AE99" s="7"/>
      <c r="AF99" s="7"/>
      <c r="AG99" s="7"/>
      <c r="AH99" s="7"/>
      <c r="AI99" s="7"/>
      <c r="AJ99" s="7"/>
      <c r="AK99" s="7"/>
      <c r="AL99" s="7">
        <f t="shared" si="12"/>
        <v>50</v>
      </c>
      <c r="AM99" s="6"/>
    </row>
    <row r="100" spans="2:39" ht="15.6" outlineLevel="1" x14ac:dyDescent="0.3">
      <c r="B100" s="6" t="s">
        <v>82</v>
      </c>
      <c r="C100" s="18" t="s">
        <v>63</v>
      </c>
      <c r="D100" s="11"/>
      <c r="E100" s="17" t="s">
        <v>81</v>
      </c>
      <c r="F100" s="13"/>
      <c r="G100" s="7"/>
      <c r="H100" s="7"/>
      <c r="I100" s="7"/>
      <c r="J100" s="7"/>
      <c r="K100" s="7"/>
      <c r="L100" s="7"/>
      <c r="M100" s="7">
        <v>25</v>
      </c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>
        <v>25</v>
      </c>
      <c r="AB100" s="7"/>
      <c r="AC100" s="7"/>
      <c r="AD100" s="7"/>
      <c r="AE100" s="7"/>
      <c r="AF100" s="7"/>
      <c r="AG100" s="7"/>
      <c r="AH100" s="7"/>
      <c r="AI100" s="7"/>
      <c r="AJ100" s="7"/>
      <c r="AK100" s="7"/>
      <c r="AL100" s="7">
        <f t="shared" si="12"/>
        <v>50</v>
      </c>
      <c r="AM100" s="6"/>
    </row>
    <row r="101" spans="2:39" ht="15.6" outlineLevel="1" x14ac:dyDescent="0.3">
      <c r="B101" s="6" t="s">
        <v>82</v>
      </c>
      <c r="C101" s="18" t="s">
        <v>63</v>
      </c>
      <c r="D101" s="11"/>
      <c r="E101" s="17" t="s">
        <v>86</v>
      </c>
      <c r="F101" s="13"/>
      <c r="G101" s="7"/>
      <c r="H101" s="7"/>
      <c r="I101" s="7">
        <v>45</v>
      </c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>
        <v>45</v>
      </c>
      <c r="Y101" s="7"/>
      <c r="Z101" s="7"/>
      <c r="AA101" s="7"/>
      <c r="AB101" s="7"/>
      <c r="AC101" s="7"/>
      <c r="AD101" s="7"/>
      <c r="AE101" s="7"/>
      <c r="AF101" s="7"/>
      <c r="AG101" s="7"/>
      <c r="AH101" s="7"/>
      <c r="AI101" s="7"/>
      <c r="AJ101" s="7"/>
      <c r="AK101" s="7"/>
      <c r="AL101" s="7">
        <f t="shared" si="12"/>
        <v>90</v>
      </c>
      <c r="AM101" s="6"/>
    </row>
    <row r="102" spans="2:39" ht="15.6" outlineLevel="1" x14ac:dyDescent="0.3">
      <c r="B102" s="6"/>
      <c r="C102" s="18" t="s">
        <v>63</v>
      </c>
      <c r="D102" s="11"/>
      <c r="E102" s="17"/>
      <c r="F102" s="13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  <c r="AD102" s="7"/>
      <c r="AE102" s="7"/>
      <c r="AF102" s="7"/>
      <c r="AG102" s="7"/>
      <c r="AH102" s="7"/>
      <c r="AI102" s="7"/>
      <c r="AJ102" s="7"/>
      <c r="AK102" s="7"/>
      <c r="AL102" s="7">
        <f t="shared" si="12"/>
        <v>0</v>
      </c>
      <c r="AM102" s="6"/>
    </row>
    <row r="103" spans="2:39" ht="15.6" outlineLevel="1" x14ac:dyDescent="0.3">
      <c r="B103" s="6"/>
      <c r="C103" s="18" t="s">
        <v>63</v>
      </c>
      <c r="D103" s="11"/>
      <c r="E103" s="17"/>
      <c r="F103" s="13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  <c r="AF103" s="7"/>
      <c r="AG103" s="7"/>
      <c r="AH103" s="7"/>
      <c r="AI103" s="7"/>
      <c r="AJ103" s="7"/>
      <c r="AK103" s="7"/>
      <c r="AL103" s="7">
        <f t="shared" si="12"/>
        <v>0</v>
      </c>
      <c r="AM103" s="6"/>
    </row>
    <row r="104" spans="2:39" ht="15.6" outlineLevel="1" x14ac:dyDescent="0.3">
      <c r="B104" s="6"/>
      <c r="C104" s="18" t="s">
        <v>63</v>
      </c>
      <c r="D104" s="11"/>
      <c r="E104" s="17"/>
      <c r="F104" s="13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  <c r="AD104" s="7"/>
      <c r="AE104" s="7"/>
      <c r="AF104" s="7"/>
      <c r="AG104" s="7"/>
      <c r="AH104" s="7"/>
      <c r="AI104" s="7"/>
      <c r="AJ104" s="7"/>
      <c r="AK104" s="7"/>
      <c r="AL104" s="7">
        <f t="shared" si="12"/>
        <v>0</v>
      </c>
      <c r="AM104" s="6"/>
    </row>
    <row r="105" spans="2:39" ht="15.6" outlineLevel="1" x14ac:dyDescent="0.3">
      <c r="B105" s="6"/>
      <c r="C105" s="18" t="s">
        <v>63</v>
      </c>
      <c r="D105" s="11"/>
      <c r="E105" s="17"/>
      <c r="F105" s="13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7"/>
      <c r="AD105" s="7"/>
      <c r="AE105" s="7"/>
      <c r="AF105" s="7"/>
      <c r="AG105" s="7"/>
      <c r="AH105" s="7"/>
      <c r="AI105" s="7"/>
      <c r="AJ105" s="7"/>
      <c r="AK105" s="7"/>
      <c r="AL105" s="7">
        <f t="shared" si="12"/>
        <v>0</v>
      </c>
      <c r="AM105" s="6"/>
    </row>
    <row r="106" spans="2:39" ht="15.6" outlineLevel="1" x14ac:dyDescent="0.3">
      <c r="B106" s="6"/>
      <c r="C106" s="18" t="s">
        <v>63</v>
      </c>
      <c r="D106" s="11"/>
      <c r="E106" s="17"/>
      <c r="F106" s="13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  <c r="AF106" s="7"/>
      <c r="AG106" s="7"/>
      <c r="AH106" s="7"/>
      <c r="AI106" s="7"/>
      <c r="AJ106" s="7"/>
      <c r="AK106" s="7"/>
      <c r="AL106" s="7">
        <f t="shared" si="12"/>
        <v>0</v>
      </c>
      <c r="AM106" s="6"/>
    </row>
    <row r="107" spans="2:39" ht="15.6" outlineLevel="2" x14ac:dyDescent="0.3">
      <c r="B107" s="6"/>
      <c r="C107" s="18" t="s">
        <v>63</v>
      </c>
      <c r="D107" s="11"/>
      <c r="E107" s="11"/>
      <c r="F107" s="11"/>
      <c r="G107" s="11"/>
      <c r="H107" s="11"/>
      <c r="I107" s="11"/>
      <c r="J107" s="11"/>
      <c r="K107" s="11"/>
      <c r="L107" s="11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  <c r="AF107" s="7"/>
      <c r="AG107" s="7"/>
      <c r="AH107" s="7"/>
      <c r="AI107" s="7"/>
      <c r="AJ107" s="7"/>
      <c r="AK107" s="7"/>
      <c r="AL107" s="7">
        <f t="shared" si="12"/>
        <v>0</v>
      </c>
      <c r="AM107" s="6"/>
    </row>
    <row r="108" spans="2:39" ht="15.6" outlineLevel="2" x14ac:dyDescent="0.3">
      <c r="B108" s="6"/>
      <c r="C108" s="18" t="s">
        <v>63</v>
      </c>
      <c r="D108" s="11"/>
      <c r="E108" s="11"/>
      <c r="F108" s="11"/>
      <c r="G108" s="11"/>
      <c r="H108" s="11"/>
      <c r="I108" s="11"/>
      <c r="J108" s="11"/>
      <c r="K108" s="11"/>
      <c r="L108" s="11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7"/>
      <c r="AH108" s="7"/>
      <c r="AI108" s="7"/>
      <c r="AJ108" s="7"/>
      <c r="AK108" s="7"/>
      <c r="AL108" s="7">
        <f t="shared" si="12"/>
        <v>0</v>
      </c>
      <c r="AM108" s="6"/>
    </row>
    <row r="109" spans="2:39" ht="15.6" outlineLevel="2" x14ac:dyDescent="0.3">
      <c r="B109" s="6"/>
      <c r="C109" s="18" t="s">
        <v>63</v>
      </c>
      <c r="D109" s="11"/>
      <c r="E109" s="11"/>
      <c r="F109" s="11"/>
      <c r="G109" s="11"/>
      <c r="H109" s="11"/>
      <c r="I109" s="11"/>
      <c r="J109" s="11"/>
      <c r="K109" s="11"/>
      <c r="L109" s="11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>
        <f t="shared" si="12"/>
        <v>0</v>
      </c>
      <c r="AM109" s="6"/>
    </row>
    <row r="110" spans="2:39" ht="15.6" outlineLevel="2" x14ac:dyDescent="0.3">
      <c r="B110" s="6"/>
      <c r="C110" s="18" t="s">
        <v>63</v>
      </c>
      <c r="D110" s="11"/>
      <c r="E110" s="11"/>
      <c r="F110" s="11"/>
      <c r="G110" s="11"/>
      <c r="H110" s="11"/>
      <c r="I110" s="11"/>
      <c r="J110" s="11"/>
      <c r="K110" s="11"/>
      <c r="L110" s="11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  <c r="AD110" s="7"/>
      <c r="AE110" s="7"/>
      <c r="AF110" s="7"/>
      <c r="AG110" s="7"/>
      <c r="AH110" s="7"/>
      <c r="AI110" s="7"/>
      <c r="AJ110" s="7"/>
      <c r="AK110" s="7"/>
      <c r="AL110" s="7">
        <f t="shared" si="12"/>
        <v>0</v>
      </c>
      <c r="AM110" s="6"/>
    </row>
    <row r="111" spans="2:39" ht="15.6" outlineLevel="2" x14ac:dyDescent="0.3">
      <c r="B111" s="6"/>
      <c r="C111" s="18" t="s">
        <v>63</v>
      </c>
      <c r="D111" s="11"/>
      <c r="E111" s="11"/>
      <c r="F111" s="11"/>
      <c r="G111" s="11"/>
      <c r="H111" s="11"/>
      <c r="I111" s="11"/>
      <c r="J111" s="11"/>
      <c r="K111" s="11"/>
      <c r="L111" s="11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  <c r="AD111" s="7"/>
      <c r="AE111" s="7"/>
      <c r="AF111" s="7"/>
      <c r="AG111" s="7"/>
      <c r="AH111" s="7"/>
      <c r="AI111" s="7"/>
      <c r="AJ111" s="7"/>
      <c r="AK111" s="7"/>
      <c r="AL111" s="7">
        <f t="shared" si="12"/>
        <v>0</v>
      </c>
      <c r="AM111" s="6"/>
    </row>
    <row r="112" spans="2:39" ht="15.6" outlineLevel="2" x14ac:dyDescent="0.3">
      <c r="B112" s="6"/>
      <c r="C112" s="18" t="s">
        <v>63</v>
      </c>
      <c r="D112" s="11"/>
      <c r="E112" s="11"/>
      <c r="F112" s="11"/>
      <c r="G112" s="11"/>
      <c r="H112" s="11"/>
      <c r="I112" s="11"/>
      <c r="J112" s="11"/>
      <c r="K112" s="11"/>
      <c r="L112" s="11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7"/>
      <c r="AH112" s="7"/>
      <c r="AI112" s="7"/>
      <c r="AJ112" s="7"/>
      <c r="AK112" s="7"/>
      <c r="AL112" s="7">
        <f t="shared" si="12"/>
        <v>0</v>
      </c>
      <c r="AM112" s="6"/>
    </row>
    <row r="113" spans="1:38" s="6" customFormat="1" ht="27" customHeight="1" x14ac:dyDescent="0.25">
      <c r="A113" s="6" t="s">
        <v>61</v>
      </c>
      <c r="B113" s="6" t="s">
        <v>82</v>
      </c>
      <c r="C113" s="36" t="s">
        <v>63</v>
      </c>
      <c r="D113" s="30" t="s">
        <v>64</v>
      </c>
      <c r="E113" s="31" t="s">
        <v>53</v>
      </c>
      <c r="F113" s="28"/>
      <c r="G113" s="32">
        <f>G37-G43</f>
        <v>2480.5529999999999</v>
      </c>
      <c r="H113" s="32">
        <f t="shared" ref="H113:AK113" si="22">H37-H43</f>
        <v>-659</v>
      </c>
      <c r="I113" s="32">
        <f t="shared" si="22"/>
        <v>-45</v>
      </c>
      <c r="J113" s="32">
        <f t="shared" si="22"/>
        <v>0</v>
      </c>
      <c r="K113" s="29">
        <f t="shared" si="22"/>
        <v>0</v>
      </c>
      <c r="L113" s="29">
        <f t="shared" si="22"/>
        <v>0</v>
      </c>
      <c r="M113" s="32">
        <f t="shared" si="22"/>
        <v>15</v>
      </c>
      <c r="N113" s="32">
        <f t="shared" si="22"/>
        <v>-20</v>
      </c>
      <c r="O113" s="32">
        <f t="shared" si="22"/>
        <v>0</v>
      </c>
      <c r="P113" s="32">
        <f t="shared" si="22"/>
        <v>-512.5</v>
      </c>
      <c r="Q113" s="32">
        <f t="shared" si="22"/>
        <v>-1</v>
      </c>
      <c r="R113" s="29">
        <f t="shared" si="22"/>
        <v>0</v>
      </c>
      <c r="S113" s="29">
        <f t="shared" si="22"/>
        <v>0</v>
      </c>
      <c r="T113" s="32">
        <f t="shared" si="22"/>
        <v>45</v>
      </c>
      <c r="U113" s="32">
        <f t="shared" si="22"/>
        <v>0</v>
      </c>
      <c r="V113" s="32">
        <f t="shared" si="22"/>
        <v>0</v>
      </c>
      <c r="W113" s="32">
        <f t="shared" si="22"/>
        <v>0</v>
      </c>
      <c r="X113" s="32">
        <f t="shared" si="22"/>
        <v>-45</v>
      </c>
      <c r="Y113" s="29">
        <f t="shared" si="22"/>
        <v>0</v>
      </c>
      <c r="Z113" s="29">
        <f t="shared" si="22"/>
        <v>0</v>
      </c>
      <c r="AA113" s="32">
        <f t="shared" si="22"/>
        <v>-97</v>
      </c>
      <c r="AB113" s="32">
        <f t="shared" si="22"/>
        <v>-201.74700000000001</v>
      </c>
      <c r="AC113" s="32">
        <f t="shared" si="22"/>
        <v>-27.5</v>
      </c>
      <c r="AD113" s="32">
        <f t="shared" si="22"/>
        <v>-35.5</v>
      </c>
      <c r="AE113" s="32">
        <f t="shared" si="22"/>
        <v>-552.77599999999995</v>
      </c>
      <c r="AF113" s="29">
        <f t="shared" si="22"/>
        <v>0</v>
      </c>
      <c r="AG113" s="29">
        <f t="shared" si="22"/>
        <v>0</v>
      </c>
      <c r="AH113" s="32">
        <f t="shared" si="22"/>
        <v>-99.5</v>
      </c>
      <c r="AI113" s="32">
        <f t="shared" si="22"/>
        <v>-12.644</v>
      </c>
      <c r="AJ113" s="32">
        <f t="shared" si="22"/>
        <v>-120</v>
      </c>
      <c r="AK113" s="32">
        <f t="shared" si="22"/>
        <v>-82.962000000000003</v>
      </c>
      <c r="AL113" s="32">
        <f t="shared" ref="AL113" si="23">SUM(G113:AK113)</f>
        <v>28.42399999999985</v>
      </c>
    </row>
    <row r="114" spans="1:38" s="6" customFormat="1" ht="23.25" customHeight="1" x14ac:dyDescent="0.3">
      <c r="A114" s="6" t="s">
        <v>61</v>
      </c>
      <c r="B114" s="6" t="s">
        <v>82</v>
      </c>
      <c r="C114" s="10"/>
    </row>
    <row r="115" spans="1:38" s="6" customFormat="1" ht="30" customHeight="1" x14ac:dyDescent="0.25">
      <c r="A115" s="6" t="s">
        <v>61</v>
      </c>
      <c r="B115" s="6" t="s">
        <v>82</v>
      </c>
      <c r="C115" s="18"/>
      <c r="D115" s="38" t="s">
        <v>66</v>
      </c>
      <c r="E115" s="39" t="s">
        <v>65</v>
      </c>
      <c r="F115" s="28"/>
      <c r="G115" s="27">
        <f t="shared" ref="G115:V116" si="24">SUMIF($E$6:$E$113,$E115,G$6:G$113)</f>
        <v>5295</v>
      </c>
      <c r="H115" s="27">
        <f t="shared" si="24"/>
        <v>410</v>
      </c>
      <c r="I115" s="27">
        <f t="shared" si="24"/>
        <v>557</v>
      </c>
      <c r="J115" s="27">
        <f t="shared" si="24"/>
        <v>0</v>
      </c>
      <c r="K115" s="29">
        <f t="shared" si="24"/>
        <v>0</v>
      </c>
      <c r="L115" s="29">
        <f t="shared" si="24"/>
        <v>0</v>
      </c>
      <c r="M115" s="27">
        <f t="shared" si="24"/>
        <v>2212.6</v>
      </c>
      <c r="N115" s="27">
        <f t="shared" si="24"/>
        <v>0</v>
      </c>
      <c r="O115" s="27">
        <f t="shared" si="24"/>
        <v>0</v>
      </c>
      <c r="P115" s="27">
        <f t="shared" si="24"/>
        <v>1239</v>
      </c>
      <c r="Q115" s="27">
        <f t="shared" si="24"/>
        <v>265</v>
      </c>
      <c r="R115" s="29">
        <f t="shared" si="24"/>
        <v>0</v>
      </c>
      <c r="S115" s="29">
        <f t="shared" si="24"/>
        <v>0</v>
      </c>
      <c r="T115" s="27">
        <f t="shared" si="24"/>
        <v>24</v>
      </c>
      <c r="U115" s="27">
        <f t="shared" si="24"/>
        <v>126.346</v>
      </c>
      <c r="V115" s="27">
        <f t="shared" si="24"/>
        <v>0</v>
      </c>
      <c r="W115" s="27">
        <f t="shared" ref="W115:AK116" si="25">SUMIF($E$6:$E$113,$E115,W$6:W$113)</f>
        <v>0</v>
      </c>
      <c r="X115" s="27">
        <f t="shared" si="25"/>
        <v>831</v>
      </c>
      <c r="Y115" s="29">
        <f t="shared" si="25"/>
        <v>0</v>
      </c>
      <c r="Z115" s="29">
        <f t="shared" si="25"/>
        <v>0</v>
      </c>
      <c r="AA115" s="27">
        <f t="shared" si="25"/>
        <v>435.49</v>
      </c>
      <c r="AB115" s="27">
        <f t="shared" si="25"/>
        <v>0</v>
      </c>
      <c r="AC115" s="27">
        <f t="shared" si="25"/>
        <v>0</v>
      </c>
      <c r="AD115" s="27">
        <f t="shared" si="25"/>
        <v>0</v>
      </c>
      <c r="AE115" s="27">
        <f t="shared" si="25"/>
        <v>0</v>
      </c>
      <c r="AF115" s="29">
        <f t="shared" si="25"/>
        <v>0</v>
      </c>
      <c r="AG115" s="29">
        <f t="shared" si="25"/>
        <v>0</v>
      </c>
      <c r="AH115" s="27">
        <f t="shared" si="25"/>
        <v>3774</v>
      </c>
      <c r="AI115" s="27">
        <f t="shared" si="25"/>
        <v>0</v>
      </c>
      <c r="AJ115" s="27">
        <f t="shared" si="25"/>
        <v>6832</v>
      </c>
      <c r="AK115" s="27">
        <f t="shared" si="25"/>
        <v>-0.29999999999995453</v>
      </c>
      <c r="AL115" s="27">
        <f t="shared" ref="AL115:AL117" si="26">SUM(G115:AK115)</f>
        <v>22001.136000000002</v>
      </c>
    </row>
    <row r="116" spans="1:38" s="6" customFormat="1" ht="26.25" customHeight="1" x14ac:dyDescent="0.25">
      <c r="A116" s="6" t="s">
        <v>61</v>
      </c>
      <c r="B116" s="6" t="s">
        <v>82</v>
      </c>
      <c r="C116" s="18"/>
      <c r="D116" s="38" t="s">
        <v>66</v>
      </c>
      <c r="E116" s="39" t="s">
        <v>54</v>
      </c>
      <c r="F116" s="28"/>
      <c r="G116" s="27">
        <f t="shared" si="24"/>
        <v>81.447000000000003</v>
      </c>
      <c r="H116" s="27">
        <f t="shared" si="24"/>
        <v>659</v>
      </c>
      <c r="I116" s="27">
        <f t="shared" si="24"/>
        <v>215</v>
      </c>
      <c r="J116" s="27">
        <f t="shared" si="24"/>
        <v>0</v>
      </c>
      <c r="K116" s="29">
        <f t="shared" si="24"/>
        <v>0</v>
      </c>
      <c r="L116" s="29">
        <f t="shared" si="24"/>
        <v>0</v>
      </c>
      <c r="M116" s="27">
        <f t="shared" si="24"/>
        <v>3359.8</v>
      </c>
      <c r="N116" s="27">
        <f t="shared" si="24"/>
        <v>20</v>
      </c>
      <c r="O116" s="27">
        <f t="shared" si="24"/>
        <v>0</v>
      </c>
      <c r="P116" s="27">
        <f t="shared" si="24"/>
        <v>1177.5</v>
      </c>
      <c r="Q116" s="27">
        <f t="shared" si="24"/>
        <v>1</v>
      </c>
      <c r="R116" s="29">
        <f t="shared" si="24"/>
        <v>0</v>
      </c>
      <c r="S116" s="29">
        <f t="shared" si="24"/>
        <v>0</v>
      </c>
      <c r="T116" s="27">
        <f t="shared" si="24"/>
        <v>3163.8</v>
      </c>
      <c r="U116" s="27">
        <f t="shared" si="24"/>
        <v>0</v>
      </c>
      <c r="V116" s="27">
        <f t="shared" si="24"/>
        <v>0</v>
      </c>
      <c r="W116" s="27">
        <f t="shared" si="25"/>
        <v>0</v>
      </c>
      <c r="X116" s="27">
        <f t="shared" si="25"/>
        <v>45</v>
      </c>
      <c r="Y116" s="29">
        <f t="shared" si="25"/>
        <v>0</v>
      </c>
      <c r="Z116" s="29">
        <f t="shared" si="25"/>
        <v>0</v>
      </c>
      <c r="AA116" s="27">
        <f t="shared" si="25"/>
        <v>3375.8</v>
      </c>
      <c r="AB116" s="27">
        <f t="shared" si="25"/>
        <v>201.74700000000001</v>
      </c>
      <c r="AC116" s="27">
        <f t="shared" si="25"/>
        <v>27.5</v>
      </c>
      <c r="AD116" s="27">
        <f t="shared" si="25"/>
        <v>35.5</v>
      </c>
      <c r="AE116" s="27">
        <f t="shared" si="25"/>
        <v>552.77599999999995</v>
      </c>
      <c r="AF116" s="29">
        <f t="shared" si="25"/>
        <v>0</v>
      </c>
      <c r="AG116" s="29">
        <f t="shared" si="25"/>
        <v>0</v>
      </c>
      <c r="AH116" s="27">
        <f t="shared" si="25"/>
        <v>6753.2039999999997</v>
      </c>
      <c r="AI116" s="27">
        <f t="shared" si="25"/>
        <v>12.644</v>
      </c>
      <c r="AJ116" s="27">
        <f t="shared" si="25"/>
        <v>290</v>
      </c>
      <c r="AK116" s="27">
        <f t="shared" si="25"/>
        <v>82.962000000000003</v>
      </c>
      <c r="AL116" s="27">
        <f t="shared" si="26"/>
        <v>20054.68</v>
      </c>
    </row>
    <row r="117" spans="1:38" s="6" customFormat="1" ht="30" customHeight="1" x14ac:dyDescent="0.25">
      <c r="A117" s="6" t="s">
        <v>61</v>
      </c>
      <c r="B117" s="6" t="s">
        <v>82</v>
      </c>
      <c r="C117" s="36"/>
      <c r="D117" s="30" t="s">
        <v>66</v>
      </c>
      <c r="E117" s="31" t="s">
        <v>53</v>
      </c>
      <c r="F117" s="28"/>
      <c r="G117" s="32">
        <f>G115-G116</f>
        <v>5213.5529999999999</v>
      </c>
      <c r="H117" s="32">
        <f t="shared" ref="H117:AK117" si="27">H115-H116</f>
        <v>-249</v>
      </c>
      <c r="I117" s="32">
        <f t="shared" si="27"/>
        <v>342</v>
      </c>
      <c r="J117" s="32">
        <f t="shared" si="27"/>
        <v>0</v>
      </c>
      <c r="K117" s="29">
        <f t="shared" si="27"/>
        <v>0</v>
      </c>
      <c r="L117" s="29">
        <f t="shared" si="27"/>
        <v>0</v>
      </c>
      <c r="M117" s="32">
        <f t="shared" si="27"/>
        <v>-1147.2000000000003</v>
      </c>
      <c r="N117" s="32">
        <f t="shared" si="27"/>
        <v>-20</v>
      </c>
      <c r="O117" s="32">
        <f t="shared" si="27"/>
        <v>0</v>
      </c>
      <c r="P117" s="32">
        <f t="shared" si="27"/>
        <v>61.5</v>
      </c>
      <c r="Q117" s="32">
        <f t="shared" si="27"/>
        <v>264</v>
      </c>
      <c r="R117" s="29">
        <f t="shared" si="27"/>
        <v>0</v>
      </c>
      <c r="S117" s="29">
        <f t="shared" si="27"/>
        <v>0</v>
      </c>
      <c r="T117" s="32">
        <f t="shared" si="27"/>
        <v>-3139.8</v>
      </c>
      <c r="U117" s="32">
        <f t="shared" si="27"/>
        <v>126.346</v>
      </c>
      <c r="V117" s="32">
        <f t="shared" si="27"/>
        <v>0</v>
      </c>
      <c r="W117" s="32">
        <f t="shared" si="27"/>
        <v>0</v>
      </c>
      <c r="X117" s="32">
        <f t="shared" si="27"/>
        <v>786</v>
      </c>
      <c r="Y117" s="29">
        <f t="shared" si="27"/>
        <v>0</v>
      </c>
      <c r="Z117" s="29">
        <f t="shared" si="27"/>
        <v>0</v>
      </c>
      <c r="AA117" s="32">
        <f t="shared" si="27"/>
        <v>-2940.3100000000004</v>
      </c>
      <c r="AB117" s="32">
        <f t="shared" si="27"/>
        <v>-201.74700000000001</v>
      </c>
      <c r="AC117" s="32">
        <f t="shared" si="27"/>
        <v>-27.5</v>
      </c>
      <c r="AD117" s="32">
        <f t="shared" si="27"/>
        <v>-35.5</v>
      </c>
      <c r="AE117" s="32">
        <f t="shared" si="27"/>
        <v>-552.77599999999995</v>
      </c>
      <c r="AF117" s="29">
        <f t="shared" si="27"/>
        <v>0</v>
      </c>
      <c r="AG117" s="29">
        <f t="shared" si="27"/>
        <v>0</v>
      </c>
      <c r="AH117" s="32">
        <f t="shared" si="27"/>
        <v>-2979.2039999999997</v>
      </c>
      <c r="AI117" s="32">
        <f t="shared" si="27"/>
        <v>-12.644</v>
      </c>
      <c r="AJ117" s="32">
        <f t="shared" si="27"/>
        <v>6542</v>
      </c>
      <c r="AK117" s="32">
        <f t="shared" si="27"/>
        <v>-83.261999999999958</v>
      </c>
      <c r="AL117" s="32">
        <f t="shared" si="26"/>
        <v>1946.455999999999</v>
      </c>
    </row>
    <row r="118" spans="1:38" x14ac:dyDescent="0.25">
      <c r="A118" s="6" t="s">
        <v>61</v>
      </c>
      <c r="B118" s="6" t="s">
        <v>82</v>
      </c>
      <c r="E118" s="5" t="s">
        <v>67</v>
      </c>
      <c r="G118" s="37">
        <f>G19+G34+G113-G117</f>
        <v>0</v>
      </c>
      <c r="H118" s="37">
        <f t="shared" ref="H118:AL118" si="28">H19+H34+H113-H117</f>
        <v>0</v>
      </c>
      <c r="I118" s="37">
        <f t="shared" si="28"/>
        <v>0</v>
      </c>
      <c r="J118" s="37">
        <f t="shared" si="28"/>
        <v>0</v>
      </c>
      <c r="K118" s="37">
        <f t="shared" si="28"/>
        <v>0</v>
      </c>
      <c r="L118" s="37">
        <f t="shared" si="28"/>
        <v>0</v>
      </c>
      <c r="M118" s="37">
        <f t="shared" si="28"/>
        <v>0</v>
      </c>
      <c r="N118" s="37">
        <f t="shared" si="28"/>
        <v>0</v>
      </c>
      <c r="O118" s="37">
        <f t="shared" si="28"/>
        <v>0</v>
      </c>
      <c r="P118" s="37">
        <f t="shared" si="28"/>
        <v>0</v>
      </c>
      <c r="Q118" s="37">
        <f t="shared" si="28"/>
        <v>0</v>
      </c>
      <c r="R118" s="37">
        <f t="shared" si="28"/>
        <v>0</v>
      </c>
      <c r="S118" s="37">
        <f t="shared" si="28"/>
        <v>0</v>
      </c>
      <c r="T118" s="37">
        <f t="shared" si="28"/>
        <v>0</v>
      </c>
      <c r="U118" s="37">
        <f t="shared" si="28"/>
        <v>0</v>
      </c>
      <c r="V118" s="37">
        <f t="shared" si="28"/>
        <v>0</v>
      </c>
      <c r="W118" s="37">
        <f t="shared" si="28"/>
        <v>0</v>
      </c>
      <c r="X118" s="37">
        <f t="shared" si="28"/>
        <v>0</v>
      </c>
      <c r="Y118" s="37">
        <f t="shared" si="28"/>
        <v>0</v>
      </c>
      <c r="Z118" s="37">
        <f t="shared" si="28"/>
        <v>0</v>
      </c>
      <c r="AA118" s="37">
        <f t="shared" si="28"/>
        <v>0</v>
      </c>
      <c r="AB118" s="37">
        <f t="shared" si="28"/>
        <v>0</v>
      </c>
      <c r="AC118" s="37">
        <f t="shared" si="28"/>
        <v>0</v>
      </c>
      <c r="AD118" s="37">
        <f t="shared" si="28"/>
        <v>0</v>
      </c>
      <c r="AE118" s="37">
        <f t="shared" si="28"/>
        <v>0</v>
      </c>
      <c r="AF118" s="37">
        <f t="shared" si="28"/>
        <v>0</v>
      </c>
      <c r="AG118" s="37">
        <f t="shared" si="28"/>
        <v>0</v>
      </c>
      <c r="AH118" s="37">
        <f t="shared" si="28"/>
        <v>0</v>
      </c>
      <c r="AI118" s="37">
        <f t="shared" si="28"/>
        <v>0</v>
      </c>
      <c r="AJ118" s="37">
        <f t="shared" si="28"/>
        <v>0</v>
      </c>
      <c r="AK118" s="37">
        <f t="shared" si="28"/>
        <v>0</v>
      </c>
      <c r="AL118" s="37">
        <f t="shared" si="28"/>
        <v>0</v>
      </c>
    </row>
    <row r="119" spans="1:38" s="6" customFormat="1" ht="30" customHeight="1" x14ac:dyDescent="0.25">
      <c r="A119" s="6" t="s">
        <v>61</v>
      </c>
      <c r="B119" s="6" t="s">
        <v>82</v>
      </c>
      <c r="C119" s="36"/>
      <c r="D119" s="30" t="s">
        <v>85</v>
      </c>
      <c r="E119" s="31"/>
      <c r="F119" s="28"/>
      <c r="G119" s="32">
        <f>G117-G118</f>
        <v>5213.5529999999999</v>
      </c>
      <c r="H119" s="32">
        <f>G119+H117</f>
        <v>4964.5529999999999</v>
      </c>
      <c r="I119" s="32">
        <f>H119+I117</f>
        <v>5306.5529999999999</v>
      </c>
      <c r="J119" s="32">
        <f t="shared" ref="J119:AK119" si="29">I119+J117</f>
        <v>5306.5529999999999</v>
      </c>
      <c r="K119" s="32">
        <f t="shared" si="29"/>
        <v>5306.5529999999999</v>
      </c>
      <c r="L119" s="32">
        <f t="shared" si="29"/>
        <v>5306.5529999999999</v>
      </c>
      <c r="M119" s="32">
        <f t="shared" si="29"/>
        <v>4159.3529999999992</v>
      </c>
      <c r="N119" s="32">
        <f t="shared" si="29"/>
        <v>4139.3529999999992</v>
      </c>
      <c r="O119" s="32">
        <f t="shared" si="29"/>
        <v>4139.3529999999992</v>
      </c>
      <c r="P119" s="32">
        <f t="shared" si="29"/>
        <v>4200.8529999999992</v>
      </c>
      <c r="Q119" s="32">
        <f t="shared" si="29"/>
        <v>4464.8529999999992</v>
      </c>
      <c r="R119" s="32">
        <f t="shared" si="29"/>
        <v>4464.8529999999992</v>
      </c>
      <c r="S119" s="32">
        <f t="shared" si="29"/>
        <v>4464.8529999999992</v>
      </c>
      <c r="T119" s="32">
        <f t="shared" si="29"/>
        <v>1325.052999999999</v>
      </c>
      <c r="U119" s="32">
        <f t="shared" si="29"/>
        <v>1451.398999999999</v>
      </c>
      <c r="V119" s="32">
        <f t="shared" si="29"/>
        <v>1451.398999999999</v>
      </c>
      <c r="W119" s="32">
        <f t="shared" si="29"/>
        <v>1451.398999999999</v>
      </c>
      <c r="X119" s="32">
        <f t="shared" si="29"/>
        <v>2237.398999999999</v>
      </c>
      <c r="Y119" s="32">
        <f t="shared" si="29"/>
        <v>2237.398999999999</v>
      </c>
      <c r="Z119" s="32">
        <f t="shared" si="29"/>
        <v>2237.398999999999</v>
      </c>
      <c r="AA119" s="32">
        <f t="shared" si="29"/>
        <v>-702.91100000000142</v>
      </c>
      <c r="AB119" s="32">
        <f t="shared" si="29"/>
        <v>-904.65800000000149</v>
      </c>
      <c r="AC119" s="32">
        <f t="shared" si="29"/>
        <v>-932.15800000000149</v>
      </c>
      <c r="AD119" s="32">
        <f t="shared" si="29"/>
        <v>-967.65800000000149</v>
      </c>
      <c r="AE119" s="32">
        <f t="shared" si="29"/>
        <v>-1520.4340000000016</v>
      </c>
      <c r="AF119" s="32">
        <f t="shared" si="29"/>
        <v>-1520.4340000000016</v>
      </c>
      <c r="AG119" s="32">
        <f t="shared" si="29"/>
        <v>-1520.4340000000016</v>
      </c>
      <c r="AH119" s="32">
        <f t="shared" si="29"/>
        <v>-4499.6380000000008</v>
      </c>
      <c r="AI119" s="32">
        <f t="shared" si="29"/>
        <v>-4512.2820000000011</v>
      </c>
      <c r="AJ119" s="32">
        <f t="shared" si="29"/>
        <v>2029.7179999999989</v>
      </c>
      <c r="AK119" s="32">
        <f t="shared" si="29"/>
        <v>1946.455999999999</v>
      </c>
      <c r="AL119" s="32">
        <f>AL117</f>
        <v>1946.455999999999</v>
      </c>
    </row>
    <row r="121" spans="1:38" ht="15.6" x14ac:dyDescent="0.3">
      <c r="E121" s="5">
        <v>1</v>
      </c>
      <c r="F121" s="5">
        <v>2</v>
      </c>
      <c r="G121" s="5">
        <v>3</v>
      </c>
      <c r="H121" s="5">
        <v>4</v>
      </c>
      <c r="I121" s="5">
        <v>5</v>
      </c>
      <c r="J121" s="5">
        <v>6</v>
      </c>
      <c r="K121" s="5">
        <v>7</v>
      </c>
      <c r="L121" s="5">
        <v>8</v>
      </c>
      <c r="M121" s="5">
        <v>9</v>
      </c>
      <c r="N121" s="5">
        <v>10</v>
      </c>
      <c r="O121" s="5">
        <v>11</v>
      </c>
      <c r="P121" s="5">
        <v>12</v>
      </c>
      <c r="Q121" s="5">
        <v>13</v>
      </c>
      <c r="R121" s="5">
        <v>14</v>
      </c>
      <c r="S121" s="5">
        <v>15</v>
      </c>
      <c r="T121" s="5">
        <v>16</v>
      </c>
      <c r="U121" s="5">
        <v>17</v>
      </c>
      <c r="V121" s="5">
        <v>18</v>
      </c>
      <c r="W121" s="5">
        <v>19</v>
      </c>
      <c r="X121" s="5">
        <v>20</v>
      </c>
      <c r="Y121" s="5">
        <v>21</v>
      </c>
      <c r="Z121" s="5">
        <v>22</v>
      </c>
      <c r="AA121" s="5">
        <v>23</v>
      </c>
      <c r="AB121" s="5">
        <v>24</v>
      </c>
      <c r="AC121" s="5">
        <v>25</v>
      </c>
      <c r="AD121" s="5">
        <v>26</v>
      </c>
      <c r="AE121" s="5">
        <v>27</v>
      </c>
      <c r="AF121" s="5">
        <v>28</v>
      </c>
      <c r="AG121" s="5">
        <v>29</v>
      </c>
      <c r="AH121" s="5">
        <v>30</v>
      </c>
      <c r="AI121" s="5">
        <v>31</v>
      </c>
      <c r="AJ121" s="5">
        <v>32</v>
      </c>
      <c r="AK121" s="5">
        <v>33</v>
      </c>
      <c r="AL121" s="5">
        <v>34</v>
      </c>
    </row>
  </sheetData>
  <autoFilter ref="A2:AL119">
    <filterColumn colId="0">
      <customFilters>
        <customFilter operator="notEqual" val=" "/>
      </customFilters>
    </filterColumn>
  </autoFilter>
  <mergeCells count="6">
    <mergeCell ref="C3:C5"/>
    <mergeCell ref="D3:D5"/>
    <mergeCell ref="E3:E5"/>
    <mergeCell ref="F3:F4"/>
    <mergeCell ref="G3:AK3"/>
    <mergeCell ref="AL3:AL5"/>
  </mergeCells>
  <conditionalFormatting sqref="G5:AK5">
    <cfRule type="cellIs" dxfId="0" priority="1" operator="equal">
      <formula>"пн"</formula>
    </cfRule>
  </conditionalFormatting>
  <pageMargins left="0" right="0" top="0.74803149606299213" bottom="0.74803149606299213" header="0.31496062992125984" footer="0.31496062992125984"/>
  <pageSetup paperSize="9" scale="68" orientation="landscape" r:id="rId1"/>
  <headerFooter>
    <oddFooter>Страница  &amp;P из &amp;N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Лист1</vt:lpstr>
      <vt:lpstr>План</vt:lpstr>
      <vt:lpstr>План 25_11</vt:lpstr>
      <vt:lpstr>План!Область_печати</vt:lpstr>
      <vt:lpstr>'План 25_11'!Область_печати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Zalman</dc:creator>
  <cp:lastModifiedBy>admin</cp:lastModifiedBy>
  <cp:lastPrinted>2022-11-25T10:39:13Z</cp:lastPrinted>
  <dcterms:created xsi:type="dcterms:W3CDTF">2022-09-12T04:25:28Z</dcterms:created>
  <dcterms:modified xsi:type="dcterms:W3CDTF">2022-11-25T10:48:04Z</dcterms:modified>
</cp:coreProperties>
</file>