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/>
  <xr:revisionPtr revIDLastSave="0" documentId="13_ncr:1_{5B5D6745-364C-4A33-92FD-8296D2B0A198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затраьты на сваю" sheetId="4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4" l="1"/>
  <c r="J30" i="4" s="1"/>
  <c r="J29" i="4"/>
  <c r="I28" i="4"/>
  <c r="K26" i="4"/>
  <c r="J32" i="4" l="1"/>
  <c r="J31" i="4"/>
  <c r="K25" i="4" l="1"/>
  <c r="I25" i="4"/>
  <c r="P19" i="4"/>
  <c r="Q19" i="4" s="1"/>
  <c r="P18" i="4"/>
  <c r="Q18" i="4" s="1"/>
  <c r="Q17" i="4"/>
  <c r="P7" i="4"/>
  <c r="P8" i="4"/>
  <c r="P9" i="4"/>
  <c r="P10" i="4"/>
  <c r="P11" i="4"/>
  <c r="P12" i="4"/>
  <c r="P6" i="4"/>
  <c r="I30" i="4" l="1"/>
  <c r="I29" i="4" s="1"/>
  <c r="P13" i="4"/>
  <c r="P15" i="4" s="1"/>
  <c r="I32" i="4" l="1"/>
  <c r="I31" i="4"/>
  <c r="O21" i="4"/>
  <c r="O22" i="4" s="1"/>
  <c r="S13" i="4"/>
  <c r="S21" i="4" s="1"/>
  <c r="S23" i="4" s="1"/>
  <c r="S22" i="4" l="1"/>
</calcChain>
</file>

<file path=xl/sharedStrings.xml><?xml version="1.0" encoding="utf-8"?>
<sst xmlns="http://schemas.openxmlformats.org/spreadsheetml/2006/main" count="42" uniqueCount="36">
  <si>
    <t>итого</t>
  </si>
  <si>
    <t>расчет на машину свай 40шт. 21,2тн.</t>
  </si>
  <si>
    <t>часы</t>
  </si>
  <si>
    <t>профессия</t>
  </si>
  <si>
    <t>сумма</t>
  </si>
  <si>
    <t>стропальщик</t>
  </si>
  <si>
    <t xml:space="preserve">разгрузка </t>
  </si>
  <si>
    <t xml:space="preserve">раскладка  </t>
  </si>
  <si>
    <t>операция на 40ед.</t>
  </si>
  <si>
    <t>подготовка</t>
  </si>
  <si>
    <t>маляр</t>
  </si>
  <si>
    <t>окраска</t>
  </si>
  <si>
    <t>отк</t>
  </si>
  <si>
    <t>проверка толщины лкп</t>
  </si>
  <si>
    <t>упаковка</t>
  </si>
  <si>
    <t>погрузка авто</t>
  </si>
  <si>
    <t>расходы на упаковку( изолон и лента) 40 ед.</t>
  </si>
  <si>
    <t>упаковка 1ед.</t>
  </si>
  <si>
    <t>фот на 1ед.</t>
  </si>
  <si>
    <t xml:space="preserve">БДР </t>
  </si>
  <si>
    <t>на 1тн</t>
  </si>
  <si>
    <t>Аренда</t>
  </si>
  <si>
    <t>Ком платежи</t>
  </si>
  <si>
    <t>Итого</t>
  </si>
  <si>
    <t>Себестоимость с налогами на 1 тн</t>
  </si>
  <si>
    <t>Себестоимость с налогами на 1 сваю</t>
  </si>
  <si>
    <t>Расходы на оплату труда рабочих</t>
  </si>
  <si>
    <t>Коммунальные расходы</t>
  </si>
  <si>
    <t>Расчеты на 40шт (21,2тн) тонну, выпуску 8шт в смену</t>
  </si>
  <si>
    <t>Часов</t>
  </si>
  <si>
    <t>Ср. в час р.</t>
  </si>
  <si>
    <t>Сумма</t>
  </si>
  <si>
    <t>Себестоимость на 1 шт</t>
  </si>
  <si>
    <t>Себестоимость на 1 тн</t>
  </si>
  <si>
    <t>Налоги</t>
  </si>
  <si>
    <t>АУП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</si>
</sst>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9" formatCode="#,##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2" borderId="0" xfId="0" applyNumberFormat="1" applyFill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165" fontId="0" fillId="2" borderId="0" xfId="0" applyNumberFormat="1" applyFill="1" applyAlignment="1">
      <alignment horizontal="center" wrapText="1"/>
    </xf>
    <xf numFmtId="164" fontId="0" fillId="0" borderId="0" xfId="0" applyNumberFormat="1"/>
    <xf numFmtId="169" fontId="0" fillId="0" borderId="0" xfId="0" applyNumberFormat="1"/>
    <xf numFmtId="0" fontId="1" fillId="0" borderId="0" xfId="0" applyFont="1"/>
    <xf numFmtId="169" fontId="1" fillId="0" borderId="0" xfId="0" applyNumberFormat="1" applyFont="1"/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T33"/>
  <sheetViews>
    <sheetView tabSelected="1" topLeftCell="A13" zoomScale="85" zoomScaleNormal="85" workbookViewId="0">
      <selection activeCell="K32" sqref="K32"/>
    </sheetView>
  </sheetViews>
  <sheetFormatPr defaultRowHeight="14.75" x14ac:dyDescent="0.75"/>
  <cols>
    <col min="2" max="2" width="5.86328125" customWidth="1"/>
    <col min="3" max="3" width="9.1328125" hidden="1" customWidth="1"/>
    <col min="6" max="6" width="15.26953125" customWidth="1"/>
    <col min="8" max="8" width="10.1328125" customWidth="1"/>
    <col min="19" max="19" width="11.1796875" bestFit="1" customWidth="1"/>
  </cols>
  <sheetData>
    <row r="4" spans="4:19" x14ac:dyDescent="0.75">
      <c r="D4" s="2" t="s">
        <v>1</v>
      </c>
      <c r="E4" s="2"/>
      <c r="F4" s="2"/>
      <c r="G4" s="2"/>
      <c r="H4" s="2"/>
      <c r="I4" s="2"/>
    </row>
    <row r="5" spans="4:19" x14ac:dyDescent="0.75">
      <c r="D5" s="5" t="s">
        <v>8</v>
      </c>
      <c r="E5" s="6"/>
      <c r="F5" s="7"/>
      <c r="G5" s="5" t="s">
        <v>3</v>
      </c>
      <c r="H5" s="6"/>
      <c r="I5" s="7"/>
      <c r="J5" s="5" t="s">
        <v>2</v>
      </c>
      <c r="K5" s="6"/>
      <c r="L5" s="7"/>
      <c r="M5" s="5" t="s">
        <v>4</v>
      </c>
      <c r="N5" s="6"/>
      <c r="O5" s="7"/>
      <c r="P5" s="5" t="s">
        <v>0</v>
      </c>
      <c r="Q5" s="6"/>
      <c r="R5" s="7"/>
    </row>
    <row r="6" spans="4:19" x14ac:dyDescent="0.75">
      <c r="D6" s="5" t="s">
        <v>6</v>
      </c>
      <c r="E6" s="6"/>
      <c r="F6" s="7"/>
      <c r="G6" s="5" t="s">
        <v>5</v>
      </c>
      <c r="H6" s="6"/>
      <c r="I6" s="7"/>
      <c r="J6" s="5">
        <v>12</v>
      </c>
      <c r="K6" s="6"/>
      <c r="L6" s="7"/>
      <c r="M6" s="5">
        <v>400</v>
      </c>
      <c r="N6" s="6"/>
      <c r="O6" s="7"/>
      <c r="P6" s="5">
        <f>J6*M6</f>
        <v>4800</v>
      </c>
      <c r="Q6" s="6"/>
      <c r="R6" s="7"/>
    </row>
    <row r="7" spans="4:19" x14ac:dyDescent="0.75">
      <c r="D7" s="5" t="s">
        <v>7</v>
      </c>
      <c r="E7" s="6"/>
      <c r="F7" s="7"/>
      <c r="G7" s="5" t="s">
        <v>5</v>
      </c>
      <c r="H7" s="6"/>
      <c r="I7" s="7"/>
      <c r="J7" s="5">
        <v>20</v>
      </c>
      <c r="K7" s="6"/>
      <c r="L7" s="7"/>
      <c r="M7" s="5">
        <v>400</v>
      </c>
      <c r="N7" s="6"/>
      <c r="O7" s="7"/>
      <c r="P7" s="5">
        <f t="shared" ref="P7:P12" si="0">J7*M7</f>
        <v>8000</v>
      </c>
      <c r="Q7" s="6"/>
      <c r="R7" s="7"/>
    </row>
    <row r="8" spans="4:19" x14ac:dyDescent="0.75">
      <c r="D8" s="5" t="s">
        <v>9</v>
      </c>
      <c r="E8" s="6"/>
      <c r="F8" s="7"/>
      <c r="G8" s="5" t="s">
        <v>10</v>
      </c>
      <c r="H8" s="6"/>
      <c r="I8" s="7"/>
      <c r="J8" s="5">
        <v>22</v>
      </c>
      <c r="K8" s="6"/>
      <c r="L8" s="7"/>
      <c r="M8" s="5">
        <v>480</v>
      </c>
      <c r="N8" s="6"/>
      <c r="O8" s="7"/>
      <c r="P8" s="5">
        <f t="shared" si="0"/>
        <v>10560</v>
      </c>
      <c r="Q8" s="6"/>
      <c r="R8" s="7"/>
    </row>
    <row r="9" spans="4:19" x14ac:dyDescent="0.75">
      <c r="D9" s="5" t="s">
        <v>11</v>
      </c>
      <c r="E9" s="6"/>
      <c r="F9" s="7"/>
      <c r="G9" s="5" t="s">
        <v>10</v>
      </c>
      <c r="H9" s="6"/>
      <c r="I9" s="7"/>
      <c r="J9" s="5">
        <v>96</v>
      </c>
      <c r="K9" s="6"/>
      <c r="L9" s="7"/>
      <c r="M9" s="5">
        <v>480</v>
      </c>
      <c r="N9" s="6"/>
      <c r="O9" s="7"/>
      <c r="P9" s="5">
        <f t="shared" si="0"/>
        <v>46080</v>
      </c>
      <c r="Q9" s="6"/>
      <c r="R9" s="7"/>
    </row>
    <row r="10" spans="4:19" x14ac:dyDescent="0.75">
      <c r="D10" s="5" t="s">
        <v>13</v>
      </c>
      <c r="E10" s="6"/>
      <c r="F10" s="7"/>
      <c r="G10" s="5" t="s">
        <v>12</v>
      </c>
      <c r="H10" s="6"/>
      <c r="I10" s="7"/>
      <c r="J10" s="5">
        <v>11</v>
      </c>
      <c r="K10" s="6"/>
      <c r="L10" s="7"/>
      <c r="M10" s="5">
        <v>350</v>
      </c>
      <c r="N10" s="6"/>
      <c r="O10" s="7"/>
      <c r="P10" s="5">
        <f t="shared" si="0"/>
        <v>3850</v>
      </c>
      <c r="Q10" s="6"/>
      <c r="R10" s="7"/>
    </row>
    <row r="11" spans="4:19" x14ac:dyDescent="0.75">
      <c r="D11" s="5" t="s">
        <v>14</v>
      </c>
      <c r="E11" s="6"/>
      <c r="F11" s="7"/>
      <c r="G11" s="5" t="s">
        <v>5</v>
      </c>
      <c r="H11" s="6"/>
      <c r="I11" s="7"/>
      <c r="J11" s="5">
        <v>22</v>
      </c>
      <c r="K11" s="6"/>
      <c r="L11" s="7"/>
      <c r="M11" s="5">
        <v>400</v>
      </c>
      <c r="N11" s="6"/>
      <c r="O11" s="7"/>
      <c r="P11" s="5">
        <f t="shared" si="0"/>
        <v>8800</v>
      </c>
      <c r="Q11" s="6"/>
      <c r="R11" s="7"/>
    </row>
    <row r="12" spans="4:19" x14ac:dyDescent="0.75">
      <c r="D12" s="5" t="s">
        <v>15</v>
      </c>
      <c r="E12" s="6"/>
      <c r="F12" s="7"/>
      <c r="G12" s="5" t="s">
        <v>5</v>
      </c>
      <c r="H12" s="6"/>
      <c r="I12" s="7"/>
      <c r="J12" s="5">
        <v>10</v>
      </c>
      <c r="K12" s="6"/>
      <c r="L12" s="7"/>
      <c r="M12" s="5">
        <v>400</v>
      </c>
      <c r="N12" s="6"/>
      <c r="O12" s="7"/>
      <c r="P12" s="5">
        <f t="shared" si="0"/>
        <v>4000</v>
      </c>
      <c r="Q12" s="6"/>
      <c r="R12" s="7"/>
    </row>
    <row r="13" spans="4:19" x14ac:dyDescent="0.75">
      <c r="P13" s="8">
        <f>SUM(P6:P12)</f>
        <v>86090</v>
      </c>
      <c r="Q13" s="9"/>
      <c r="R13" s="10"/>
      <c r="S13">
        <f>P13*1.64</f>
        <v>141187.6</v>
      </c>
    </row>
    <row r="15" spans="4:19" x14ac:dyDescent="0.75">
      <c r="M15" s="2" t="s">
        <v>18</v>
      </c>
      <c r="N15" s="2"/>
      <c r="O15" s="2"/>
      <c r="P15" s="11">
        <f>P13/40</f>
        <v>2152.25</v>
      </c>
      <c r="Q15" s="11"/>
      <c r="R15" s="11"/>
    </row>
    <row r="16" spans="4:19" ht="15" customHeight="1" x14ac:dyDescent="0.75">
      <c r="D16" s="2" t="s">
        <v>16</v>
      </c>
      <c r="E16" s="2"/>
      <c r="F16" s="2"/>
      <c r="G16" s="3">
        <v>17000</v>
      </c>
      <c r="H16" s="3"/>
      <c r="I16" s="3"/>
      <c r="J16" s="1"/>
      <c r="K16" s="1"/>
      <c r="L16" s="1"/>
      <c r="M16" s="1"/>
      <c r="N16" s="1"/>
    </row>
    <row r="17" spans="4:20" x14ac:dyDescent="0.75">
      <c r="D17" s="2"/>
      <c r="E17" s="2"/>
      <c r="F17" s="2"/>
      <c r="G17" s="3"/>
      <c r="H17" s="3"/>
      <c r="I17" s="3"/>
      <c r="N17" t="s">
        <v>19</v>
      </c>
      <c r="O17">
        <v>200</v>
      </c>
      <c r="P17" t="s">
        <v>20</v>
      </c>
      <c r="Q17" s="13">
        <f>O17*21.2</f>
        <v>4240</v>
      </c>
    </row>
    <row r="18" spans="4:20" x14ac:dyDescent="0.75">
      <c r="D18" s="2" t="s">
        <v>17</v>
      </c>
      <c r="E18" s="2"/>
      <c r="F18" s="2"/>
      <c r="G18" s="4">
        <v>425</v>
      </c>
      <c r="H18" s="4"/>
      <c r="I18" s="4"/>
      <c r="N18" t="s">
        <v>21</v>
      </c>
      <c r="O18">
        <v>180000</v>
      </c>
      <c r="P18">
        <f>O18/6</f>
        <v>30000</v>
      </c>
      <c r="Q18" s="13">
        <f>P18*1.2</f>
        <v>36000</v>
      </c>
    </row>
    <row r="19" spans="4:20" x14ac:dyDescent="0.75">
      <c r="M19" t="s">
        <v>22</v>
      </c>
      <c r="O19">
        <v>30000</v>
      </c>
      <c r="P19">
        <f>O19/6</f>
        <v>5000</v>
      </c>
      <c r="Q19" s="13">
        <f>P19*1.2</f>
        <v>6000</v>
      </c>
    </row>
    <row r="21" spans="4:20" x14ac:dyDescent="0.75">
      <c r="M21" t="s">
        <v>23</v>
      </c>
      <c r="O21" s="12">
        <f>P13+Q17+P18+P19</f>
        <v>125330</v>
      </c>
      <c r="S21" s="13">
        <f>S13+Q17+Q18+Q19</f>
        <v>187427.6</v>
      </c>
    </row>
    <row r="22" spans="4:20" x14ac:dyDescent="0.75">
      <c r="O22">
        <f>O21/40</f>
        <v>3133.25</v>
      </c>
      <c r="S22" s="13">
        <f>S21/21.2</f>
        <v>8840.9245283018881</v>
      </c>
      <c r="T22" t="s">
        <v>24</v>
      </c>
    </row>
    <row r="23" spans="4:20" x14ac:dyDescent="0.75">
      <c r="D23" s="14" t="s">
        <v>28</v>
      </c>
      <c r="S23" s="13">
        <f>S21/40</f>
        <v>4685.6900000000005</v>
      </c>
      <c r="T23" t="s">
        <v>25</v>
      </c>
    </row>
    <row r="24" spans="4:20" x14ac:dyDescent="0.75">
      <c r="D24" s="14"/>
      <c r="G24" t="s">
        <v>29</v>
      </c>
      <c r="H24" t="s">
        <v>30</v>
      </c>
      <c r="I24" t="s">
        <v>31</v>
      </c>
      <c r="S24" s="13"/>
    </row>
    <row r="25" spans="4:20" x14ac:dyDescent="0.75">
      <c r="D25" t="s">
        <v>26</v>
      </c>
      <c r="G25">
        <v>193</v>
      </c>
      <c r="H25" s="13">
        <v>416</v>
      </c>
      <c r="I25" s="13">
        <f>G25*H25</f>
        <v>80288</v>
      </c>
      <c r="K25">
        <f>G25/40</f>
        <v>4.8250000000000002</v>
      </c>
      <c r="L25" s="13"/>
    </row>
    <row r="26" spans="4:20" x14ac:dyDescent="0.75">
      <c r="D26" t="s">
        <v>27</v>
      </c>
      <c r="H26" s="13"/>
      <c r="I26" s="13">
        <v>42000</v>
      </c>
      <c r="K26" s="13">
        <f>I26/40</f>
        <v>1050</v>
      </c>
    </row>
    <row r="27" spans="4:20" x14ac:dyDescent="0.75">
      <c r="D27" t="s">
        <v>35</v>
      </c>
      <c r="H27" s="13"/>
      <c r="I27" s="13">
        <v>100000</v>
      </c>
      <c r="K27" s="13"/>
    </row>
    <row r="28" spans="4:20" x14ac:dyDescent="0.75">
      <c r="D28" t="s">
        <v>23</v>
      </c>
      <c r="H28" s="13"/>
      <c r="I28" s="13">
        <f>SUM(I25:I27)</f>
        <v>222288</v>
      </c>
      <c r="J28" s="13">
        <f>I28*1.3</f>
        <v>288974.40000000002</v>
      </c>
    </row>
    <row r="29" spans="4:20" x14ac:dyDescent="0.75">
      <c r="D29" t="s">
        <v>34</v>
      </c>
      <c r="H29" s="13"/>
      <c r="I29" s="13">
        <f>I30-I28</f>
        <v>97806.719999999972</v>
      </c>
      <c r="J29" s="13">
        <f>I29</f>
        <v>97806.719999999972</v>
      </c>
    </row>
    <row r="30" spans="4:20" x14ac:dyDescent="0.75">
      <c r="D30" t="s">
        <v>23</v>
      </c>
      <c r="H30" s="13"/>
      <c r="I30" s="15">
        <f>I28*1.44</f>
        <v>320094.71999999997</v>
      </c>
      <c r="J30" s="15">
        <f>SUM(J28:J29)</f>
        <v>386781.12</v>
      </c>
    </row>
    <row r="31" spans="4:20" x14ac:dyDescent="0.75">
      <c r="D31" t="s">
        <v>32</v>
      </c>
      <c r="H31" s="13"/>
      <c r="I31" s="15">
        <f>I30/40</f>
        <v>8002.3679999999995</v>
      </c>
      <c r="J31" s="15">
        <f>J30/40</f>
        <v>9669.5280000000002</v>
      </c>
    </row>
    <row r="32" spans="4:20" x14ac:dyDescent="0.75">
      <c r="D32" t="s">
        <v>33</v>
      </c>
      <c r="H32" s="13"/>
      <c r="I32" s="15">
        <f>I30/21.2</f>
        <v>15098.80754716981</v>
      </c>
      <c r="J32" s="15">
        <f>J30/21.2</f>
        <v>18244.39245283019</v>
      </c>
    </row>
    <row r="33" spans="10:10" x14ac:dyDescent="0.75">
      <c r="J33" s="16"/>
    </row>
  </sheetData>
  <mergeCells count="48">
    <mergeCell ref="D4:I4"/>
    <mergeCell ref="D5:F5"/>
    <mergeCell ref="D6:F6"/>
    <mergeCell ref="D7:F7"/>
    <mergeCell ref="D8:F8"/>
    <mergeCell ref="D10:F10"/>
    <mergeCell ref="D11:F11"/>
    <mergeCell ref="D12:F12"/>
    <mergeCell ref="G5:I5"/>
    <mergeCell ref="G6:I6"/>
    <mergeCell ref="G7:I7"/>
    <mergeCell ref="G8:I8"/>
    <mergeCell ref="G9:I9"/>
    <mergeCell ref="G10:I10"/>
    <mergeCell ref="G11:I11"/>
    <mergeCell ref="D9:F9"/>
    <mergeCell ref="J12:L12"/>
    <mergeCell ref="M12:O12"/>
    <mergeCell ref="G12:I12"/>
    <mergeCell ref="J5:L5"/>
    <mergeCell ref="M5:O5"/>
    <mergeCell ref="J6:L6"/>
    <mergeCell ref="M6:O6"/>
    <mergeCell ref="J7:L7"/>
    <mergeCell ref="M7:O7"/>
    <mergeCell ref="J8:L8"/>
    <mergeCell ref="M8:O8"/>
    <mergeCell ref="J9:L9"/>
    <mergeCell ref="M9:O9"/>
    <mergeCell ref="J10:L10"/>
    <mergeCell ref="M10:O10"/>
    <mergeCell ref="J11:L11"/>
    <mergeCell ref="M11:O11"/>
    <mergeCell ref="P11:R11"/>
    <mergeCell ref="P12:R12"/>
    <mergeCell ref="P13:R13"/>
    <mergeCell ref="P15:R15"/>
    <mergeCell ref="P5:R5"/>
    <mergeCell ref="P6:R6"/>
    <mergeCell ref="P7:R7"/>
    <mergeCell ref="P8:R8"/>
    <mergeCell ref="P9:R9"/>
    <mergeCell ref="P10:R10"/>
    <mergeCell ref="D16:F17"/>
    <mergeCell ref="G16:I17"/>
    <mergeCell ref="D18:F18"/>
    <mergeCell ref="G18:I18"/>
    <mergeCell ref="M15:O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затраьты на сваю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2024-05-29T10:05:39Z</dcterms:created>
  <dcterms:modified xsi:type="dcterms:W3CDTF">2025-02-20T10:39:58Z</dcterms:modified>
</cp:coreProperties>
</file>